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bellaton\Documents\Clients Groupements\Réseau POINT E GAES+\"/>
    </mc:Choice>
  </mc:AlternateContent>
  <xr:revisionPtr revIDLastSave="0" documentId="13_ncr:1_{61F1A704-8E05-4E59-B3B7-F727D72E5B5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SSUYAGE-HYGIENE" sheetId="1" r:id="rId1"/>
    <sheet name="ARTS de la TABLE" sheetId="2" r:id="rId2"/>
    <sheet name="PROTECTION" sheetId="7" r:id="rId3"/>
  </sheets>
  <definedNames>
    <definedName name="_xlnm.Print_Titles" localSheetId="1">'ARTS de la TABLE'!$1:$11</definedName>
    <definedName name="_xlnm.Print_Titles" localSheetId="0">'ESSUYAGE-HYGIENE'!$1:$11</definedName>
    <definedName name="_xlnm.Print_Titles" localSheetId="2">PROTECTION!$1:$11</definedName>
    <definedName name="_xlnm.Print_Area" localSheetId="1">'ARTS de la TABLE'!$A$1:$F$142</definedName>
    <definedName name="_xlnm.Print_Area" localSheetId="0">'ESSUYAGE-HYGIENE'!$A$1:$F$380</definedName>
    <definedName name="_xlnm.Print_Area" localSheetId="2">PROTECTION!$A$1:$F$57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4" i="1" l="1"/>
  <c r="D363" i="1"/>
  <c r="D364" i="1" s="1"/>
  <c r="C348" i="1"/>
  <c r="D347" i="1"/>
  <c r="D348" i="1" s="1"/>
  <c r="D255" i="1"/>
  <c r="D256" i="1" s="1"/>
  <c r="D252" i="1"/>
  <c r="E252" i="1" s="1"/>
  <c r="E253" i="1" s="1"/>
  <c r="C256" i="1"/>
  <c r="C253" i="1"/>
  <c r="E363" i="1" l="1"/>
  <c r="E364" i="1" s="1"/>
  <c r="E347" i="1"/>
  <c r="E348" i="1" s="1"/>
  <c r="D253" i="1"/>
  <c r="E255" i="1"/>
  <c r="E256" i="1" s="1"/>
  <c r="C259" i="1" l="1"/>
  <c r="D258" i="1"/>
  <c r="D259" i="1" s="1"/>
  <c r="C286" i="1"/>
  <c r="D285" i="1"/>
  <c r="D286" i="1" s="1"/>
  <c r="C135" i="1"/>
  <c r="D134" i="1"/>
  <c r="E134" i="1" s="1"/>
  <c r="E135" i="1" s="1"/>
  <c r="A3" i="7"/>
  <c r="D20" i="7"/>
  <c r="E20" i="7" s="1"/>
  <c r="E21" i="7" s="1"/>
  <c r="E258" i="1" l="1"/>
  <c r="E259" i="1" s="1"/>
  <c r="E285" i="1"/>
  <c r="E286" i="1" s="1"/>
  <c r="D135" i="1"/>
  <c r="C15" i="2"/>
  <c r="A3" i="2"/>
  <c r="C183" i="1"/>
  <c r="C180" i="1"/>
  <c r="A57" i="7" l="1"/>
  <c r="A7" i="7"/>
  <c r="A6" i="7"/>
  <c r="A7" i="2" l="1"/>
  <c r="A6" i="2"/>
  <c r="D320" i="1"/>
  <c r="C321" i="1"/>
  <c r="D321" i="1" l="1"/>
  <c r="E320" i="1"/>
  <c r="E321" i="1" s="1"/>
  <c r="D170" i="1"/>
  <c r="E170" i="1" s="1"/>
  <c r="C114" i="1"/>
  <c r="D113" i="1"/>
  <c r="D114" i="1" l="1"/>
  <c r="E113" i="1"/>
  <c r="E114" i="1" s="1"/>
  <c r="C71" i="1" l="1"/>
  <c r="C67" i="1"/>
  <c r="C64" i="1"/>
  <c r="C61" i="1"/>
  <c r="C58" i="1"/>
  <c r="C55" i="1"/>
  <c r="C51" i="1"/>
  <c r="C48" i="1"/>
  <c r="C45" i="1"/>
  <c r="C42" i="1"/>
  <c r="C39" i="1"/>
  <c r="C36" i="1"/>
  <c r="C33" i="1"/>
  <c r="C30" i="1"/>
  <c r="C9" i="7"/>
  <c r="C9" i="2"/>
  <c r="C220" i="1" l="1"/>
  <c r="C165" i="1"/>
  <c r="D164" i="1"/>
  <c r="D165" i="1" l="1"/>
  <c r="E164" i="1"/>
  <c r="E165" i="1" s="1"/>
  <c r="D219" i="1"/>
  <c r="D220" i="1" l="1"/>
  <c r="E219" i="1"/>
  <c r="E220" i="1" s="1"/>
  <c r="C78" i="2"/>
  <c r="C75" i="2"/>
  <c r="C72" i="2"/>
  <c r="D77" i="2"/>
  <c r="D74" i="2"/>
  <c r="D71" i="2"/>
  <c r="D75" i="2" l="1"/>
  <c r="E74" i="2"/>
  <c r="E75" i="2" s="1"/>
  <c r="D72" i="2"/>
  <c r="E71" i="2"/>
  <c r="E72" i="2" s="1"/>
  <c r="D78" i="2"/>
  <c r="E77" i="2"/>
  <c r="E78" i="2" s="1"/>
  <c r="D310" i="1"/>
  <c r="E310" i="1" s="1"/>
  <c r="C99" i="1" l="1"/>
  <c r="D98" i="1"/>
  <c r="D99" i="1" l="1"/>
  <c r="E98" i="1"/>
  <c r="E99" i="1" s="1"/>
  <c r="C51" i="7"/>
  <c r="D50" i="7"/>
  <c r="C229" i="1"/>
  <c r="D228" i="1"/>
  <c r="D51" i="7" l="1"/>
  <c r="E50" i="7"/>
  <c r="E51" i="7" s="1"/>
  <c r="D229" i="1"/>
  <c r="E228" i="1"/>
  <c r="E229" i="1" s="1"/>
  <c r="C324" i="1"/>
  <c r="D323" i="1"/>
  <c r="C292" i="1"/>
  <c r="D291" i="1"/>
  <c r="C331" i="1"/>
  <c r="D330" i="1"/>
  <c r="C48" i="7"/>
  <c r="D47" i="7"/>
  <c r="D48" i="7" l="1"/>
  <c r="E47" i="7"/>
  <c r="E48" i="7" s="1"/>
  <c r="D292" i="1"/>
  <c r="E291" i="1"/>
  <c r="E292" i="1" s="1"/>
  <c r="D324" i="1"/>
  <c r="E323" i="1"/>
  <c r="E324" i="1" s="1"/>
  <c r="D331" i="1"/>
  <c r="E330" i="1"/>
  <c r="E331" i="1" s="1"/>
  <c r="C42" i="7"/>
  <c r="D41" i="7"/>
  <c r="C45" i="7"/>
  <c r="D44" i="7"/>
  <c r="C27" i="7"/>
  <c r="D26" i="7"/>
  <c r="D137" i="2"/>
  <c r="E137" i="2" s="1"/>
  <c r="D136" i="2"/>
  <c r="E136" i="2" s="1"/>
  <c r="D135" i="2"/>
  <c r="E135" i="2" s="1"/>
  <c r="D131" i="2"/>
  <c r="E131" i="2" s="1"/>
  <c r="D130" i="2"/>
  <c r="E130" i="2" s="1"/>
  <c r="D129" i="2"/>
  <c r="E129" i="2" s="1"/>
  <c r="D121" i="2"/>
  <c r="D118" i="2"/>
  <c r="D115" i="2"/>
  <c r="D112" i="2"/>
  <c r="D109" i="2"/>
  <c r="D106" i="2"/>
  <c r="D100" i="2"/>
  <c r="D97" i="2"/>
  <c r="D94" i="2"/>
  <c r="D91" i="2"/>
  <c r="D88" i="2"/>
  <c r="D85" i="2"/>
  <c r="D63" i="2"/>
  <c r="D60" i="2"/>
  <c r="D57" i="2"/>
  <c r="D48" i="2"/>
  <c r="D45" i="2"/>
  <c r="E45" i="2" s="1"/>
  <c r="E46" i="2" s="1"/>
  <c r="D42" i="2"/>
  <c r="D37" i="2"/>
  <c r="D29" i="2"/>
  <c r="D26" i="2"/>
  <c r="D23" i="2"/>
  <c r="D17" i="2"/>
  <c r="D14" i="2"/>
  <c r="C36" i="7"/>
  <c r="D35" i="7"/>
  <c r="C33" i="7"/>
  <c r="D32" i="7"/>
  <c r="C30" i="7"/>
  <c r="D29" i="7"/>
  <c r="D21" i="7"/>
  <c r="C21" i="7"/>
  <c r="C15" i="7"/>
  <c r="D14" i="7"/>
  <c r="D185" i="1"/>
  <c r="D182" i="1"/>
  <c r="D179" i="1"/>
  <c r="D41" i="1"/>
  <c r="C92" i="1"/>
  <c r="D91" i="1"/>
  <c r="C305" i="1"/>
  <c r="D304" i="1"/>
  <c r="C283" i="1"/>
  <c r="C117" i="1"/>
  <c r="D47" i="1"/>
  <c r="D35" i="1"/>
  <c r="D50" i="1"/>
  <c r="D57" i="1"/>
  <c r="D60" i="1"/>
  <c r="D70" i="1"/>
  <c r="D246" i="1"/>
  <c r="C247" i="1"/>
  <c r="C156" i="1"/>
  <c r="D155" i="1"/>
  <c r="C367" i="1"/>
  <c r="C138" i="1"/>
  <c r="C38" i="2"/>
  <c r="D373" i="1"/>
  <c r="D353" i="1"/>
  <c r="C351" i="1"/>
  <c r="C342" i="1"/>
  <c r="C339" i="1"/>
  <c r="D288" i="1"/>
  <c r="D225" i="1"/>
  <c r="C223" i="1"/>
  <c r="C235" i="1"/>
  <c r="D231" i="1"/>
  <c r="D212" i="1"/>
  <c r="C204" i="1"/>
  <c r="C198" i="1"/>
  <c r="C159" i="1"/>
  <c r="D128" i="1"/>
  <c r="C129" i="1"/>
  <c r="C126" i="1"/>
  <c r="C123" i="1"/>
  <c r="C102" i="1"/>
  <c r="D104" i="1"/>
  <c r="F338" i="1"/>
  <c r="F339" i="1"/>
  <c r="A4" i="2"/>
  <c r="D88" i="1"/>
  <c r="C89" i="1"/>
  <c r="D313" i="1"/>
  <c r="E313" i="1" s="1"/>
  <c r="C150" i="1"/>
  <c r="C302" i="1"/>
  <c r="D20" i="1"/>
  <c r="E20" i="1" s="1"/>
  <c r="D270" i="1"/>
  <c r="E270" i="1" s="1"/>
  <c r="D294" i="1"/>
  <c r="E294" i="1" s="1"/>
  <c r="D267" i="1"/>
  <c r="E267" i="1" s="1"/>
  <c r="D173" i="1"/>
  <c r="E173" i="1" s="1"/>
  <c r="D167" i="1"/>
  <c r="E167" i="1" s="1"/>
  <c r="D107" i="1"/>
  <c r="E107" i="1" s="1"/>
  <c r="D81" i="1"/>
  <c r="E81" i="1" s="1"/>
  <c r="D78" i="1"/>
  <c r="E78" i="1" s="1"/>
  <c r="D75" i="1"/>
  <c r="E75" i="1" s="1"/>
  <c r="D307" i="1"/>
  <c r="D301" i="1"/>
  <c r="D23" i="1"/>
  <c r="E23" i="1" s="1"/>
  <c r="D17" i="1"/>
  <c r="E17" i="1" s="1"/>
  <c r="D14" i="1"/>
  <c r="E14" i="1" s="1"/>
  <c r="A4" i="7"/>
  <c r="A2" i="7"/>
  <c r="C308" i="1"/>
  <c r="C101" i="2"/>
  <c r="A2" i="2"/>
  <c r="C122" i="2"/>
  <c r="C119" i="2"/>
  <c r="C116" i="2"/>
  <c r="C113" i="2"/>
  <c r="C110" i="2"/>
  <c r="C107" i="2"/>
  <c r="C98" i="2"/>
  <c r="C95" i="2"/>
  <c r="C92" i="2"/>
  <c r="C89" i="2"/>
  <c r="C86" i="2"/>
  <c r="C64" i="2"/>
  <c r="C61" i="2"/>
  <c r="D137" i="1"/>
  <c r="D149" i="1"/>
  <c r="D209" i="1"/>
  <c r="C210" i="1"/>
  <c r="D366" i="1"/>
  <c r="C49" i="2"/>
  <c r="C30" i="2"/>
  <c r="D116" i="1"/>
  <c r="D282" i="1"/>
  <c r="C18" i="2"/>
  <c r="C27" i="2"/>
  <c r="C24" i="2"/>
  <c r="C43" i="2"/>
  <c r="D66" i="1"/>
  <c r="D125" i="1"/>
  <c r="C58" i="2"/>
  <c r="D197" i="1"/>
  <c r="C132" i="1"/>
  <c r="D131" i="1"/>
  <c r="C120" i="1"/>
  <c r="D119" i="1"/>
  <c r="D237" i="1"/>
  <c r="E237" i="1" s="1"/>
  <c r="D44" i="1"/>
  <c r="D54" i="1"/>
  <c r="D191" i="1"/>
  <c r="D101" i="1"/>
  <c r="D158" i="1"/>
  <c r="C105" i="1"/>
  <c r="D261" i="1"/>
  <c r="D222" i="1"/>
  <c r="C262" i="1"/>
  <c r="C232" i="1"/>
  <c r="D234" i="1"/>
  <c r="D143" i="1"/>
  <c r="E143" i="1" s="1"/>
  <c r="D32" i="1"/>
  <c r="C226" i="1"/>
  <c r="D279" i="1"/>
  <c r="D276" i="1"/>
  <c r="D29" i="1"/>
  <c r="C162" i="1"/>
  <c r="D38" i="1"/>
  <c r="C141" i="1"/>
  <c r="D63" i="1"/>
  <c r="D140" i="1"/>
  <c r="D200" i="1"/>
  <c r="E200" i="1" s="1"/>
  <c r="C192" i="1"/>
  <c r="D122" i="1"/>
  <c r="D203" i="1"/>
  <c r="C374" i="1"/>
  <c r="C361" i="1"/>
  <c r="D344" i="1"/>
  <c r="D341" i="1"/>
  <c r="D350" i="1"/>
  <c r="C354" i="1"/>
  <c r="D360" i="1"/>
  <c r="D338" i="1"/>
  <c r="D243" i="1"/>
  <c r="C244" i="1"/>
  <c r="C153" i="1"/>
  <c r="C195" i="1"/>
  <c r="C213" i="1"/>
  <c r="D161" i="1"/>
  <c r="C280" i="1"/>
  <c r="C345" i="1"/>
  <c r="C289" i="1"/>
  <c r="D264" i="1"/>
  <c r="C265" i="1"/>
  <c r="D194" i="1"/>
  <c r="D152" i="1"/>
  <c r="C277" i="1"/>
  <c r="D113" i="2" l="1"/>
  <c r="E112" i="2"/>
  <c r="E113" i="2" s="1"/>
  <c r="D38" i="2"/>
  <c r="E37" i="2"/>
  <c r="E38" i="2" s="1"/>
  <c r="D43" i="2"/>
  <c r="E42" i="2"/>
  <c r="E43" i="2" s="1"/>
  <c r="D15" i="2"/>
  <c r="E14" i="2"/>
  <c r="E15" i="2" s="1"/>
  <c r="D49" i="2"/>
  <c r="E48" i="2"/>
  <c r="E49" i="2" s="1"/>
  <c r="D30" i="2"/>
  <c r="E29" i="2"/>
  <c r="E30" i="2" s="1"/>
  <c r="D18" i="2"/>
  <c r="E17" i="2"/>
  <c r="E18" i="2" s="1"/>
  <c r="D58" i="2"/>
  <c r="E57" i="2"/>
  <c r="E58" i="2" s="1"/>
  <c r="D101" i="2"/>
  <c r="E100" i="2"/>
  <c r="E101" i="2" s="1"/>
  <c r="D86" i="2"/>
  <c r="E85" i="2"/>
  <c r="E86" i="2" s="1"/>
  <c r="D24" i="2"/>
  <c r="E23" i="2"/>
  <c r="E24" i="2" s="1"/>
  <c r="D107" i="2"/>
  <c r="E106" i="2"/>
  <c r="E107" i="2" s="1"/>
  <c r="D27" i="2"/>
  <c r="E26" i="2"/>
  <c r="E27" i="2" s="1"/>
  <c r="D15" i="7"/>
  <c r="E14" i="7"/>
  <c r="E15" i="7" s="1"/>
  <c r="D33" i="7"/>
  <c r="E32" i="7"/>
  <c r="E33" i="7" s="1"/>
  <c r="D27" i="7"/>
  <c r="E26" i="7"/>
  <c r="E27" i="7" s="1"/>
  <c r="D45" i="7"/>
  <c r="E44" i="7"/>
  <c r="E45" i="7" s="1"/>
  <c r="D36" i="7"/>
  <c r="E35" i="7"/>
  <c r="E36" i="7" s="1"/>
  <c r="D30" i="7"/>
  <c r="E29" i="7"/>
  <c r="E30" i="7" s="1"/>
  <c r="D42" i="7"/>
  <c r="E41" i="7"/>
  <c r="E42" i="7" s="1"/>
  <c r="D64" i="2"/>
  <c r="E63" i="2"/>
  <c r="E64" i="2" s="1"/>
  <c r="D61" i="2"/>
  <c r="E60" i="2"/>
  <c r="E61" i="2" s="1"/>
  <c r="D122" i="2"/>
  <c r="E121" i="2"/>
  <c r="E122" i="2" s="1"/>
  <c r="D119" i="2"/>
  <c r="E118" i="2"/>
  <c r="E119" i="2" s="1"/>
  <c r="D116" i="2"/>
  <c r="E115" i="2"/>
  <c r="E116" i="2" s="1"/>
  <c r="D110" i="2"/>
  <c r="E109" i="2"/>
  <c r="E110" i="2" s="1"/>
  <c r="D98" i="2"/>
  <c r="E97" i="2"/>
  <c r="E98" i="2" s="1"/>
  <c r="D95" i="2"/>
  <c r="E94" i="2"/>
  <c r="E95" i="2" s="1"/>
  <c r="D92" i="2"/>
  <c r="E91" i="2"/>
  <c r="E92" i="2" s="1"/>
  <c r="D89" i="2"/>
  <c r="E88" i="2"/>
  <c r="E89" i="2" s="1"/>
  <c r="D105" i="1"/>
  <c r="E104" i="1"/>
  <c r="E105" i="1" s="1"/>
  <c r="D48" i="1"/>
  <c r="E47" i="1"/>
  <c r="E48" i="1" s="1"/>
  <c r="E179" i="1"/>
  <c r="E180" i="1" s="1"/>
  <c r="D180" i="1"/>
  <c r="D204" i="1"/>
  <c r="E203" i="1"/>
  <c r="E204" i="1" s="1"/>
  <c r="D55" i="1"/>
  <c r="E54" i="1"/>
  <c r="E55" i="1" s="1"/>
  <c r="D117" i="1"/>
  <c r="E116" i="1"/>
  <c r="E117" i="1" s="1"/>
  <c r="D42" i="1"/>
  <c r="E41" i="1"/>
  <c r="E42" i="1" s="1"/>
  <c r="D213" i="1"/>
  <c r="E212" i="1"/>
  <c r="E213" i="1" s="1"/>
  <c r="D183" i="1"/>
  <c r="E182" i="1"/>
  <c r="E183" i="1" s="1"/>
  <c r="D36" i="1"/>
  <c r="E35" i="1"/>
  <c r="E36" i="1" s="1"/>
  <c r="D123" i="1"/>
  <c r="E122" i="1"/>
  <c r="E123" i="1" s="1"/>
  <c r="D45" i="1"/>
  <c r="E44" i="1"/>
  <c r="E45" i="1" s="1"/>
  <c r="D162" i="1"/>
  <c r="E161" i="1"/>
  <c r="E162" i="1" s="1"/>
  <c r="D223" i="1"/>
  <c r="E222" i="1"/>
  <c r="E223" i="1" s="1"/>
  <c r="D153" i="1"/>
  <c r="E152" i="1"/>
  <c r="E153" i="1" s="1"/>
  <c r="D280" i="1"/>
  <c r="E279" i="1"/>
  <c r="E280" i="1" s="1"/>
  <c r="D232" i="1"/>
  <c r="E231" i="1"/>
  <c r="E232" i="1" s="1"/>
  <c r="D354" i="1"/>
  <c r="E353" i="1"/>
  <c r="E354" i="1" s="1"/>
  <c r="D247" i="1"/>
  <c r="E246" i="1"/>
  <c r="E247" i="1" s="1"/>
  <c r="D156" i="1"/>
  <c r="E155" i="1"/>
  <c r="E156" i="1" s="1"/>
  <c r="D361" i="1"/>
  <c r="E360" i="1"/>
  <c r="E361" i="1" s="1"/>
  <c r="D30" i="1"/>
  <c r="E29" i="1"/>
  <c r="E30" i="1" s="1"/>
  <c r="D126" i="1"/>
  <c r="E125" i="1"/>
  <c r="E126" i="1" s="1"/>
  <c r="D277" i="1"/>
  <c r="E276" i="1"/>
  <c r="E277" i="1" s="1"/>
  <c r="D67" i="1"/>
  <c r="E66" i="1"/>
  <c r="E67" i="1" s="1"/>
  <c r="D351" i="1"/>
  <c r="E350" i="1"/>
  <c r="E351" i="1" s="1"/>
  <c r="D262" i="1"/>
  <c r="E261" i="1"/>
  <c r="E262" i="1" s="1"/>
  <c r="D120" i="1"/>
  <c r="E119" i="1"/>
  <c r="E120" i="1" s="1"/>
  <c r="D367" i="1"/>
  <c r="E366" i="1"/>
  <c r="E367" i="1" s="1"/>
  <c r="D195" i="1"/>
  <c r="E194" i="1"/>
  <c r="E195" i="1" s="1"/>
  <c r="D342" i="1"/>
  <c r="E341" i="1"/>
  <c r="E342" i="1" s="1"/>
  <c r="D141" i="1"/>
  <c r="E140" i="1"/>
  <c r="E141" i="1" s="1"/>
  <c r="D374" i="1"/>
  <c r="E373" i="1"/>
  <c r="E374" i="1" s="1"/>
  <c r="D71" i="1"/>
  <c r="E70" i="1"/>
  <c r="E71" i="1" s="1"/>
  <c r="D305" i="1"/>
  <c r="E304" i="1"/>
  <c r="E305" i="1" s="1"/>
  <c r="D64" i="1"/>
  <c r="E63" i="1"/>
  <c r="E64" i="1" s="1"/>
  <c r="D159" i="1"/>
  <c r="E158" i="1"/>
  <c r="E159" i="1" s="1"/>
  <c r="D132" i="1"/>
  <c r="E131" i="1"/>
  <c r="E132" i="1" s="1"/>
  <c r="D210" i="1"/>
  <c r="E209" i="1"/>
  <c r="E210" i="1" s="1"/>
  <c r="D302" i="1"/>
  <c r="E301" i="1"/>
  <c r="E302" i="1" s="1"/>
  <c r="D89" i="1"/>
  <c r="E88" i="1"/>
  <c r="E89" i="1" s="1"/>
  <c r="D61" i="1"/>
  <c r="E60" i="1"/>
  <c r="E61" i="1" s="1"/>
  <c r="D345" i="1"/>
  <c r="E344" i="1"/>
  <c r="E345" i="1" s="1"/>
  <c r="D129" i="1"/>
  <c r="E128" i="1"/>
  <c r="E129" i="1" s="1"/>
  <c r="D226" i="1"/>
  <c r="E225" i="1"/>
  <c r="E226" i="1" s="1"/>
  <c r="D58" i="1"/>
  <c r="E57" i="1"/>
  <c r="E58" i="1" s="1"/>
  <c r="D92" i="1"/>
  <c r="E91" i="1"/>
  <c r="E92" i="1" s="1"/>
  <c r="D339" i="1"/>
  <c r="E338" i="1"/>
  <c r="E339" i="1" s="1"/>
  <c r="D33" i="1"/>
  <c r="E32" i="1"/>
  <c r="E33" i="1" s="1"/>
  <c r="D265" i="1"/>
  <c r="E264" i="1"/>
  <c r="E265" i="1" s="1"/>
  <c r="D102" i="1"/>
  <c r="E101" i="1"/>
  <c r="E102" i="1" s="1"/>
  <c r="D150" i="1"/>
  <c r="E149" i="1"/>
  <c r="E150" i="1" s="1"/>
  <c r="D308" i="1"/>
  <c r="E307" i="1"/>
  <c r="E308" i="1" s="1"/>
  <c r="D244" i="1"/>
  <c r="E243" i="1"/>
  <c r="E244" i="1" s="1"/>
  <c r="D39" i="1"/>
  <c r="E38" i="1"/>
  <c r="E39" i="1" s="1"/>
  <c r="D235" i="1"/>
  <c r="E234" i="1"/>
  <c r="E235" i="1" s="1"/>
  <c r="D192" i="1"/>
  <c r="E191" i="1"/>
  <c r="E192" i="1" s="1"/>
  <c r="D198" i="1"/>
  <c r="E197" i="1"/>
  <c r="E198" i="1" s="1"/>
  <c r="D283" i="1"/>
  <c r="E282" i="1"/>
  <c r="E283" i="1" s="1"/>
  <c r="D138" i="1"/>
  <c r="E137" i="1"/>
  <c r="E138" i="1" s="1"/>
  <c r="D289" i="1"/>
  <c r="E288" i="1"/>
  <c r="E289" i="1" s="1"/>
  <c r="D51" i="1"/>
  <c r="E50" i="1"/>
  <c r="E51" i="1" s="1"/>
</calcChain>
</file>

<file path=xl/sharedStrings.xml><?xml version="1.0" encoding="utf-8"?>
<sst xmlns="http://schemas.openxmlformats.org/spreadsheetml/2006/main" count="770" uniqueCount="470">
  <si>
    <t>GLOBAL HYGIENE</t>
  </si>
  <si>
    <t>BOBINES D'ESSUYAGE INDUSTRIEL</t>
  </si>
  <si>
    <t>la bobine</t>
  </si>
  <si>
    <t>Lots de 2 bobines - Palettes de 108 bobines - 12 bobines par rang</t>
  </si>
  <si>
    <t>Lots de 2 bobines - Palettes de 126 bobines - 14 bobines par rang</t>
  </si>
  <si>
    <t>le pack</t>
  </si>
  <si>
    <t>le rouleau</t>
  </si>
  <si>
    <t>Packs de 6 rouleaux - Palettes de 55 packs - 5 packs par rang</t>
  </si>
  <si>
    <t>I386GSM</t>
  </si>
  <si>
    <t>Colis de 48 rouleaux (12 x 4) - Palettes de 48 colis - 4 colis par rang</t>
  </si>
  <si>
    <t>I377MOT</t>
  </si>
  <si>
    <t>le colis</t>
  </si>
  <si>
    <t>Colis de 96 rouleaux (16 x 6) - Palettes de 24 colis - 3 colis par rang</t>
  </si>
  <si>
    <t>SERVIETTES DE TABLE OUATE BLANCHE GAMME CLASSIC</t>
  </si>
  <si>
    <t>NH406BL</t>
  </si>
  <si>
    <t xml:space="preserve"> Serviettes blanches 1 pli 30x30 cm - 10 x 500s</t>
  </si>
  <si>
    <t>le carton</t>
  </si>
  <si>
    <t>Cartons de 10 paquets de 500 pièces - Palettes de 42 cartons - 6 cartons par rang</t>
  </si>
  <si>
    <t>le mille</t>
  </si>
  <si>
    <t>NH407BL</t>
  </si>
  <si>
    <t>Cartons de 30 paquets de 100 pièces - Palettes de 28 cartons - 4 cartons par rang</t>
  </si>
  <si>
    <t>NH412BL</t>
  </si>
  <si>
    <t>NH413xx</t>
  </si>
  <si>
    <t>NH414xx</t>
  </si>
  <si>
    <t>Pastel</t>
  </si>
  <si>
    <t>Vives</t>
  </si>
  <si>
    <t>NH424BL</t>
  </si>
  <si>
    <t>NH427xx</t>
  </si>
  <si>
    <t>IVoire, ABricot</t>
  </si>
  <si>
    <t>SETS DE TABLE BLANCS 30 x 40 cm</t>
  </si>
  <si>
    <t>la caisse</t>
  </si>
  <si>
    <t xml:space="preserve">60 x 60 cm </t>
  </si>
  <si>
    <t>70 x 70 cm</t>
  </si>
  <si>
    <t>70 x 110 cm</t>
  </si>
  <si>
    <t>Packs de 250 nappes - Palettes de 40 packs - 2 packs par rang</t>
  </si>
  <si>
    <t>80 x 80 cm</t>
  </si>
  <si>
    <t>80 x 120 cm</t>
  </si>
  <si>
    <t>NAPPES FORMATS COULEURS GAUFRAGE GRAINS DE CAFE 1 PLI</t>
  </si>
  <si>
    <t>NP304xx</t>
  </si>
  <si>
    <t>SETS DE TABLE COULEURS 30 x 40 CM - 1 PLI</t>
  </si>
  <si>
    <t>Packs de 1000 sets - Palettes de 60 packs - 6 caisses par rang</t>
  </si>
  <si>
    <t>NP606xx</t>
  </si>
  <si>
    <t>Packs de 500 nappes - Palettes de 40 packs - 4 packs par rang</t>
  </si>
  <si>
    <t>NP707xx</t>
  </si>
  <si>
    <t>Packs de 500 nappes -Palettes de 30 packs - 3 packs par rang</t>
  </si>
  <si>
    <t>NP808xx</t>
  </si>
  <si>
    <t>Packs de 500 nappes - Palettes de 30 packs - 3 packs par rang</t>
  </si>
  <si>
    <t>NP711xx</t>
  </si>
  <si>
    <t>Packs de 500 nappes - Palettes de 20 packs - 2 packs par rang</t>
  </si>
  <si>
    <t>NP812xx</t>
  </si>
  <si>
    <t xml:space="preserve">Pastel </t>
  </si>
  <si>
    <t>NB566BL</t>
  </si>
  <si>
    <t>NB576IV</t>
  </si>
  <si>
    <t>NB586xx</t>
  </si>
  <si>
    <t>Carton de 1 rouleau - Palettes de 70 cartons - 7 cartons par rang</t>
  </si>
  <si>
    <t>Bordeau, jaune vif, vert foncé, rouge, bleu foncé</t>
  </si>
  <si>
    <t>COIFFES</t>
  </si>
  <si>
    <t>GANTS</t>
  </si>
  <si>
    <t>SURCHAUSSURES</t>
  </si>
  <si>
    <t>VETEMENTS</t>
  </si>
  <si>
    <t>Q161Z</t>
  </si>
  <si>
    <t>I374MNT</t>
  </si>
  <si>
    <t>H770POT</t>
  </si>
  <si>
    <t>Packs de 6 rouleaux - Palettes de 44 packs - 4 packs par rang</t>
  </si>
  <si>
    <t>H711POT</t>
  </si>
  <si>
    <t>SERVIETTES DEGRAISSANTES</t>
  </si>
  <si>
    <t>le seau</t>
  </si>
  <si>
    <t>l'unité</t>
  </si>
  <si>
    <t>MOUCHOIRS</t>
  </si>
  <si>
    <t>la boîte</t>
  </si>
  <si>
    <t>Cartons de 40 boîtes distrib.de 100 pc - Palettes de 36 cartons - 4 cartons par rang</t>
  </si>
  <si>
    <t>ESSUIE-MAINS PLIES</t>
  </si>
  <si>
    <t>PAPIER TOILETTE FORMAT DOMESTIQUE</t>
  </si>
  <si>
    <t>Lots de 1 bobine - palettes de 84 bobines - 12  bobines par rang</t>
  </si>
  <si>
    <t>Cartons de 9 rouleaux - Palettes de 24 cartons - 6 cartons par rang</t>
  </si>
  <si>
    <t>NH410BL</t>
  </si>
  <si>
    <t>NH409BL</t>
  </si>
  <si>
    <t>NH422xx</t>
  </si>
  <si>
    <t>NH423xx</t>
  </si>
  <si>
    <t xml:space="preserve">Abricot, ciel,  rose, saumon </t>
  </si>
  <si>
    <t xml:space="preserve">Bleu foncé, bleu nuit, bordeaux, bourgogne, chocolat, gris ciment, havane, jaune soleil, rouge, safran, vert vif, vert foncé, </t>
  </si>
  <si>
    <t xml:space="preserve">NAPPES AIRLAID EN ROULEAUX </t>
  </si>
  <si>
    <t>Ivoire (en 25m uniquement), saumon (en 50 m uniquement)</t>
  </si>
  <si>
    <t>SAVONS</t>
  </si>
  <si>
    <t>le bidon</t>
  </si>
  <si>
    <t>S226Z</t>
  </si>
  <si>
    <t>Lot de 2 bobines - Palettes de 108 bobines - 12 bobines par rang</t>
  </si>
  <si>
    <t>Packs de 12 rouleaux - Palettes de 44 packs - 4 packs par rang</t>
  </si>
  <si>
    <t>Cartons de 6 rouleaux - Palettes de 20 cartons - 5 cartons par rang</t>
  </si>
  <si>
    <t>SERVIETTES BLANCHES 30 x 30 cm - 1 PLI</t>
  </si>
  <si>
    <t>Cartons de 15 paquets de 200 pièces - Palettes de 28 cartons - 4 cartons par rang</t>
  </si>
  <si>
    <t>Abricot, ciel,  ivoire, rose, vert menthe</t>
  </si>
  <si>
    <t>Bordeaux, bleu foncé, maïs, rouge,  vert vif, vert foncé</t>
  </si>
  <si>
    <t>Abricot, ciel,  ivoire</t>
  </si>
  <si>
    <t>Cartons de 24 x 50 pc (1200) - Palettes de 24 cartons - 4 cartons par rang</t>
  </si>
  <si>
    <t>ANis, Aubergine, BOrdeaux, Bleu Caraïbe, BleU foncé, CHocolat, FUchsia, GRis  JAune, LaVande, OranGe, PaPaye, RouGe, SaBle, Vert Foncé, NoiR</t>
  </si>
  <si>
    <t>Crème,  IVoire</t>
  </si>
  <si>
    <t>I359LOT</t>
  </si>
  <si>
    <t>NB563BL</t>
  </si>
  <si>
    <t>NAPPES AIRLAID  BLANCHES - 1,20 m x 25 m - 1 pli</t>
  </si>
  <si>
    <t>Colis de 1 rouleau sous film emballé carton individuel - Palettes de 50 cartons - 5 cartons par rang</t>
  </si>
  <si>
    <t>NB573xx</t>
  </si>
  <si>
    <t>NAPPES AIRLAID PASTEL - 1,20 x 25 m - 1 pli</t>
  </si>
  <si>
    <t>NB583xx</t>
  </si>
  <si>
    <t>NAPPES AIRLAID COULEURS VIVES - 1,20 m x 25 m - 1 pli</t>
  </si>
  <si>
    <t>REF</t>
  </si>
  <si>
    <t>DESCRIPTIF</t>
  </si>
  <si>
    <t>H254M</t>
  </si>
  <si>
    <t>H710P</t>
  </si>
  <si>
    <t>H262L</t>
  </si>
  <si>
    <t>H713P</t>
  </si>
  <si>
    <t>H138M</t>
  </si>
  <si>
    <t>Lots de 2 bobines - Palettes de 140 bobines - 14 bobines par rang</t>
  </si>
  <si>
    <t>Cartons de 20 paquets de 100 pièces - Palettes de 20 cartons - 4 colis par rang</t>
  </si>
  <si>
    <t>SURCHAUSSURES VISITEURS BLEUES</t>
  </si>
  <si>
    <t>Cartons de 10 boîtes distributrices de 100 pièces - Palettes de 54 cartons - 9 cartons par rang</t>
  </si>
  <si>
    <t>Q310ZSM</t>
  </si>
  <si>
    <t>CHIFFONS</t>
  </si>
  <si>
    <t>E043ECX</t>
  </si>
  <si>
    <t>SWEAT COTON COULEUR</t>
  </si>
  <si>
    <t>les 10 kg</t>
  </si>
  <si>
    <t>E080ECX</t>
  </si>
  <si>
    <t xml:space="preserve">T-SHIRT COTON FIN COULEUR </t>
  </si>
  <si>
    <t>D057ECX</t>
  </si>
  <si>
    <t>T-SHIRT COTON BLANC SELECTION</t>
  </si>
  <si>
    <t>Palettes de 40 cartons distributeurs de 10 kg - 10 cartons par rang</t>
  </si>
  <si>
    <t xml:space="preserve">H061GWZ </t>
  </si>
  <si>
    <t>J219L</t>
  </si>
  <si>
    <t>Cartons de 12 rouleaux - Palettes de 24 cartons - 6 cartons par rang</t>
  </si>
  <si>
    <t>H712POT</t>
  </si>
  <si>
    <t>Cartons de 15 boîtes distributrices - Palettes de 36 cartons - 4 cartons par rang</t>
  </si>
  <si>
    <t>Packs de 6 rouleaux - Palettes de 60 packs - 5 packs par rang</t>
  </si>
  <si>
    <t>Carton de 36 rouleaux (3x12) - Palettes de 56 colis - 8 colis par rang</t>
  </si>
  <si>
    <t>LH09A</t>
  </si>
  <si>
    <t xml:space="preserve">Diamètre utile 33 cm - hauteur int. 34 cm </t>
  </si>
  <si>
    <t>LG00AME</t>
  </si>
  <si>
    <t>SUPPORT DEVIDOIR SUR PIED METAL LAQUE AVEC ROULETTES</t>
  </si>
  <si>
    <t>Pour bobines industrielles formats classiques - largeur maxi util. 37 cm</t>
  </si>
  <si>
    <t>LG13AME</t>
  </si>
  <si>
    <t xml:space="preserve">SUPPORT DEVIDOIR MURAL METAL LAQUE </t>
  </si>
  <si>
    <t>Pour bobines industrielles - largeur maxi util. 30 cm - sans flasque de centrage</t>
  </si>
  <si>
    <t>LH07AIN</t>
  </si>
  <si>
    <t>DISTRIBUTEUR INOX GRAND MODELE POUR ESSUIE-MAINS PLIES</t>
  </si>
  <si>
    <t>Dimensions utiles : H. 36cm x L. 27cm x P. 11,5cm</t>
  </si>
  <si>
    <t>I337L</t>
  </si>
  <si>
    <t>Capacité : diam. 20cm - Avec fenêtre de visu</t>
  </si>
  <si>
    <t>LI60A</t>
  </si>
  <si>
    <t>DISTRIBUTEUR METAL POUR ROULEAUX MAXIROL</t>
  </si>
  <si>
    <t>Serrure à clé - diamètre intérieur 290 mm</t>
  </si>
  <si>
    <t>NAPPES FORMATS BLANCHES GAUFRAGE GRAINS DE CAFE</t>
  </si>
  <si>
    <t>NP304EB</t>
  </si>
  <si>
    <t>Packs de 1000 sets - Palettes de 60 caisses carton - 6 caisses par rang</t>
  </si>
  <si>
    <t>NP606EB</t>
  </si>
  <si>
    <t>Packs de 500 nappes - Palettes de 40 caisses carton  - 4 caisses par rang</t>
  </si>
  <si>
    <t>NP707EB</t>
  </si>
  <si>
    <t>NP808EB</t>
  </si>
  <si>
    <t>NP711EB</t>
  </si>
  <si>
    <t>NP812EB</t>
  </si>
  <si>
    <t>Packs de 500 nappes -Palettes de 30 caisses carton - 3 caisses par rang</t>
  </si>
  <si>
    <t>Packs de 500 nappes - Palettes de 30 caisses carton - 3 caisses par rang</t>
  </si>
  <si>
    <t>Packs de 500 nappes - Palettes de 20 caisses carton  - 2 caisses par rang</t>
  </si>
  <si>
    <t>Packs de 250 nappes - Palettes de 30 caisses carton - 2 caisses par rang</t>
  </si>
  <si>
    <t>H730P</t>
  </si>
  <si>
    <t>Lots de 12 x 1 rl filmé individuellement - Palette de 40 packs - 4 packs par rang</t>
  </si>
  <si>
    <t>D014ECX</t>
  </si>
  <si>
    <t>CHIFFONS BLANCS N° 2 MI-FINS</t>
  </si>
  <si>
    <t>Lots de 6 x 1 rl filmé individuellement + refilmé par 6 - Palettes de 55 lots = 330 rouleaux/palette - 5 lots/rg</t>
  </si>
  <si>
    <t>H229GBU</t>
  </si>
  <si>
    <t>Carton de 4 bidons de 5 litres - Palettes de 32 cartons - 8 cartons par rang</t>
  </si>
  <si>
    <t>ESSUIE-TOUT</t>
  </si>
  <si>
    <t>SERVIETTES DE TABLE  POINT A POINT GAMME SAMBA unies</t>
  </si>
  <si>
    <t>SERVIETTES DE TABLE POINT A POINT BLANCHES  GAMME SAMBA 38 x 38 cm - 2 plis</t>
  </si>
  <si>
    <t xml:space="preserve">NH426xx </t>
  </si>
  <si>
    <t>SERVIETTES DE TABLE POINT A POINT PASTEL GAMME SAMBA 38 x 38 cm - 2 plis</t>
  </si>
  <si>
    <t>SERVIETTES DE TABLE POINT A POINT COULEURS VIVES GAMME SAMBA 38 x 38 cm - 2 plis</t>
  </si>
  <si>
    <t>SERVIETTES DE TABLE BLANCHES GAMME HARMONIE 30 x 30 cm - 2 plis</t>
  </si>
  <si>
    <t>SERVIETTES DE TABLE PASTEL GAMME HARMONIE 30 x 30 cm - 2 plis</t>
  </si>
  <si>
    <t>SERVIETTES DE TABLE COULEURS VIVES GAMME HARMONIE 30 x 30 cm - 2 plis</t>
  </si>
  <si>
    <t>SERVIETTES DE TABLE BLANCHES GAMME HARMONIE 30 x 40 cm - 2 plis</t>
  </si>
  <si>
    <t>Cartons de 24 paquets de 100 pièces - Palettes de 20 cartons - 4 cartons par rang</t>
  </si>
  <si>
    <t>SERVIETTES DE TABLE BLANCHES GAMME HARMONIE  40 x 40 cm  - 2 plis</t>
  </si>
  <si>
    <t>SERVIETTES DE TABLE PASTEL GAMME HARMONIE 40 x 40 cm  - 2 plis</t>
  </si>
  <si>
    <t>SERVIETTES DE TABLE COULEURS VIVES GAMME HARMONIE 40 x 40 cm  - 2 plis</t>
  </si>
  <si>
    <t xml:space="preserve">ANis, AnThracite, BOrdeaux, Bleu Caraïbe, BleU foncé, CHocolat, FRamboise, HAvane, MAïs, NoiR, NoiX, RouGe, TauPe, TeRracotta, Vert Foncé </t>
  </si>
  <si>
    <t>SERVIETTES DE TABLE 40x40cm  BLANCHES AIRLAID GAMME TANGO</t>
  </si>
  <si>
    <t>SERVIETTES DE TABLE 40x40cm PASTEL AIRLAID GAMME TANGO</t>
  </si>
  <si>
    <t>SERVIETTES DE TABLE 40x40cm COULEURS VIVES AIRLAID GAMME TANGO</t>
  </si>
  <si>
    <t>Anis, anthracite, aubergine, bordeaux, bleu foncé, chocolat, framboise, gris, noir, orange, rouge, taupe, terracotta, vert</t>
  </si>
  <si>
    <t>I382L</t>
  </si>
  <si>
    <t>le paquet</t>
  </si>
  <si>
    <t>Carton de 36 paquets x 250 feuilles - Palettes de 40 colis non gerbables - 8 colis par rang</t>
  </si>
  <si>
    <r>
      <t xml:space="preserve">Capacité : H 36cm  - Avec fenêtre de visu - jusqu'à 480e-m - réducteur amovible tt fmt </t>
    </r>
    <r>
      <rPr>
        <b/>
        <sz val="11"/>
        <rFont val="Times New Roman"/>
        <family val="1"/>
      </rPr>
      <t>C-Z-V-M</t>
    </r>
  </si>
  <si>
    <t>I353L</t>
  </si>
  <si>
    <t>Capacité : 900ml - Blanc, avec fenêtre de visu</t>
  </si>
  <si>
    <t>J253GSM</t>
  </si>
  <si>
    <t>Cartons de 6 rouleaux - Palettes de 48 cartons - 16 cartons par rang</t>
  </si>
  <si>
    <t>ESSUYAGE NON TISSE</t>
  </si>
  <si>
    <t>K432BOX</t>
  </si>
  <si>
    <t>Carton de 3 boîtes distributrices x 90 fmts - Palettes de 49 cartons - 7 cartons par rang</t>
  </si>
  <si>
    <t>Packs de 12 rouleaux - Palettes de 55 packs - 5 packs par rang</t>
  </si>
  <si>
    <t>H251LSM</t>
  </si>
  <si>
    <t>H402LSM</t>
  </si>
  <si>
    <t>l'étui</t>
  </si>
  <si>
    <t>Cartons de 24 x 10 étuis de 10 mouchoirs - Palettes de 48 cartons - 6 cartons par rang</t>
  </si>
  <si>
    <t xml:space="preserve">PAPIER TOILETTE MINIROL </t>
  </si>
  <si>
    <t>PAPIER TOILETTE MAXIROL</t>
  </si>
  <si>
    <t>Packs de 12 rouleaux - Palettes de 48 packs - 4 packs par rang</t>
  </si>
  <si>
    <t>Cartons de 12 rouleaux - Palettes de 24 cartons  - 6 cartons par rang</t>
  </si>
  <si>
    <t>H716POT</t>
  </si>
  <si>
    <t>H210LMR</t>
  </si>
  <si>
    <r>
      <t xml:space="preserve">Cartons de </t>
    </r>
    <r>
      <rPr>
        <b/>
        <sz val="11"/>
        <rFont val="Times New Roman"/>
        <family val="1"/>
      </rPr>
      <t>3200</t>
    </r>
    <r>
      <rPr>
        <sz val="11"/>
        <rFont val="Times New Roman"/>
        <family val="1"/>
      </rPr>
      <t xml:space="preserve"> essuyages (32 x 100fmts) - Palettes de 32 cartons - 4 cartons par rang</t>
    </r>
  </si>
  <si>
    <t>H400LOC</t>
  </si>
  <si>
    <t>DRAPS D'EXAMENS LISSES</t>
  </si>
  <si>
    <t>DRAPS D'EXAMENS GAUFRES COLLES</t>
  </si>
  <si>
    <t>DRAPS D'EXAMENS  PLASTIFIES BLEUS</t>
  </si>
  <si>
    <t>H213LMR</t>
  </si>
  <si>
    <t>Q315Zxx</t>
  </si>
  <si>
    <t xml:space="preserve">GANTS NITRILE NON POUDRES GRADE A - AQL 1,5 - BLEUS </t>
  </si>
  <si>
    <t>Q314Zxx</t>
  </si>
  <si>
    <t xml:space="preserve">GANTS NITRILES NOIRS NON POUDRES </t>
  </si>
  <si>
    <t>H785POT</t>
  </si>
  <si>
    <t>BOBINES POUR APPAREIL A DECOUPE AUTOMATIQUE</t>
  </si>
  <si>
    <t>H782POT</t>
  </si>
  <si>
    <t>Cartons de 9 rouleaux - Palettes de 18 cartons  - 6 cartons par rang</t>
  </si>
  <si>
    <t>H249M</t>
  </si>
  <si>
    <r>
      <t xml:space="preserve">Cartons de </t>
    </r>
    <r>
      <rPr>
        <b/>
        <sz val="11"/>
        <rFont val="Times New Roman"/>
        <family val="1"/>
      </rPr>
      <t xml:space="preserve">3125 </t>
    </r>
    <r>
      <rPr>
        <sz val="11"/>
        <rFont val="Times New Roman"/>
        <family val="1"/>
      </rPr>
      <t>essuyages (25 x 125fmts) - Palettes de 36 cartons - 4 cartons par rang</t>
    </r>
  </si>
  <si>
    <t>H146M</t>
  </si>
  <si>
    <r>
      <t xml:space="preserve">Cartons de </t>
    </r>
    <r>
      <rPr>
        <b/>
        <sz val="11"/>
        <rFont val="Times New Roman"/>
        <family val="1"/>
      </rPr>
      <t xml:space="preserve">3600 </t>
    </r>
    <r>
      <rPr>
        <sz val="11"/>
        <rFont val="Times New Roman"/>
        <family val="1"/>
      </rPr>
      <t>essuyages (20 x 180fmts) - Palettes de 40 cartons - 4 cartons par rang</t>
    </r>
  </si>
  <si>
    <t>Colis de 36 paquets x 250 feuilles - Palettes de 36 colis non gerbables - 6 colis par rang</t>
  </si>
  <si>
    <t>Lots de 2 bobines - Palettes de 154 bobines</t>
  </si>
  <si>
    <t>Lots de 2 bobines - Palettes de 132 bobines</t>
  </si>
  <si>
    <t>I269L</t>
  </si>
  <si>
    <t>Packs de 6 rouleaux - Palettes de 60 packs - 5 colis par rang</t>
  </si>
  <si>
    <t>I367LMR</t>
  </si>
  <si>
    <t>Packs de 6 rouleaux - Palettes de 56 packs - 7 colis par rang</t>
  </si>
  <si>
    <t>S223Z</t>
  </si>
  <si>
    <t>I360LMR</t>
  </si>
  <si>
    <t>le lot de 2</t>
  </si>
  <si>
    <r>
      <t xml:space="preserve">BOBINE </t>
    </r>
    <r>
      <rPr>
        <b/>
        <sz val="11"/>
        <rFont val="Times New Roman"/>
        <family val="1"/>
      </rPr>
      <t>1000 Fmts 24x25cm</t>
    </r>
    <r>
      <rPr>
        <sz val="11"/>
        <rFont val="Times New Roman"/>
        <family val="1"/>
      </rPr>
      <t xml:space="preserve">  PURE PATE BLANCHE 2plis GAUFREE COLLEE</t>
    </r>
  </si>
  <si>
    <r>
      <t xml:space="preserve">BOBINE </t>
    </r>
    <r>
      <rPr>
        <b/>
        <sz val="11"/>
        <rFont val="Times New Roman"/>
        <family val="1"/>
      </rPr>
      <t xml:space="preserve">1000 FMTS 20x30cm </t>
    </r>
    <r>
      <rPr>
        <sz val="11"/>
        <rFont val="Times New Roman"/>
        <family val="1"/>
      </rPr>
      <t>OUATE recyclée BLANCHE 2plis LISSE</t>
    </r>
  </si>
  <si>
    <r>
      <t xml:space="preserve">BOBINE </t>
    </r>
    <r>
      <rPr>
        <b/>
        <sz val="11"/>
        <rFont val="Times New Roman"/>
        <family val="1"/>
      </rPr>
      <t xml:space="preserve">1000 FMTS 22x30cm </t>
    </r>
    <r>
      <rPr>
        <sz val="11"/>
        <rFont val="Times New Roman"/>
        <family val="1"/>
      </rPr>
      <t xml:space="preserve">OUATE recyclée BLANCHE 2plis LISSE - </t>
    </r>
    <r>
      <rPr>
        <b/>
        <sz val="11"/>
        <color indexed="17"/>
        <rFont val="Times New Roman"/>
        <family val="1"/>
      </rPr>
      <t>Ecolabel</t>
    </r>
  </si>
  <si>
    <r>
      <t xml:space="preserve">BOBINE </t>
    </r>
    <r>
      <rPr>
        <b/>
        <sz val="11"/>
        <rFont val="Times New Roman"/>
        <family val="1"/>
      </rPr>
      <t>1000 Fmts 24x30cm</t>
    </r>
    <r>
      <rPr>
        <sz val="11"/>
        <rFont val="Times New Roman"/>
        <family val="1"/>
      </rPr>
      <t xml:space="preserve">  PURE PATE BLANCHE 2plis LISSE</t>
    </r>
  </si>
  <si>
    <r>
      <t xml:space="preserve">BOBINE </t>
    </r>
    <r>
      <rPr>
        <b/>
        <sz val="11"/>
        <rFont val="Times New Roman"/>
        <family val="1"/>
      </rPr>
      <t xml:space="preserve">T1500 - Fmts 24x25cm </t>
    </r>
    <r>
      <rPr>
        <sz val="11"/>
        <rFont val="Times New Roman"/>
        <family val="1"/>
      </rPr>
      <t>PURE PATE BLANCHE GAUFREE COLLEE</t>
    </r>
  </si>
  <si>
    <r>
      <t xml:space="preserve">BOBINE </t>
    </r>
    <r>
      <rPr>
        <b/>
        <sz val="11"/>
        <rFont val="Times New Roman"/>
        <family val="1"/>
      </rPr>
      <t xml:space="preserve">1500 FMTS 20x30cm </t>
    </r>
    <r>
      <rPr>
        <sz val="11"/>
        <rFont val="Times New Roman"/>
        <family val="1"/>
      </rPr>
      <t>OUATE recyclée BLANCHE 2plis LISSE</t>
    </r>
  </si>
  <si>
    <r>
      <t xml:space="preserve">BOBINE </t>
    </r>
    <r>
      <rPr>
        <b/>
        <sz val="11"/>
        <rFont val="Times New Roman"/>
        <family val="1"/>
      </rPr>
      <t>1500 Fmts 24x30cm</t>
    </r>
    <r>
      <rPr>
        <sz val="11"/>
        <rFont val="Times New Roman"/>
        <family val="1"/>
      </rPr>
      <t xml:space="preserve">  PURE PATE BLANCHE 2plis LISSE</t>
    </r>
  </si>
  <si>
    <t>Lot de 2 bobines de 2 Kg 650 - Palettes de 108 bobines - 12 bobines par rang</t>
  </si>
  <si>
    <r>
      <t xml:space="preserve">BOBINE </t>
    </r>
    <r>
      <rPr>
        <b/>
        <sz val="11"/>
        <rFont val="Times New Roman"/>
        <family val="1"/>
      </rPr>
      <t>1000 Fmts 22x25cm</t>
    </r>
    <r>
      <rPr>
        <sz val="11"/>
        <rFont val="Times New Roman"/>
        <family val="1"/>
      </rPr>
      <t xml:space="preserve">  Ouate CHAMOIS 2plis LISSE</t>
    </r>
  </si>
  <si>
    <r>
      <t xml:space="preserve">BOBINE </t>
    </r>
    <r>
      <rPr>
        <b/>
        <sz val="11"/>
        <rFont val="Times New Roman"/>
        <family val="1"/>
      </rPr>
      <t>1000 Fmts 24x30cm</t>
    </r>
    <r>
      <rPr>
        <sz val="11"/>
        <rFont val="Times New Roman"/>
        <family val="1"/>
      </rPr>
      <t xml:space="preserve">  Ouate CHAMOIS 2plis LISSE</t>
    </r>
  </si>
  <si>
    <r>
      <t xml:space="preserve">BOBINE </t>
    </r>
    <r>
      <rPr>
        <b/>
        <sz val="11"/>
        <rFont val="Times New Roman"/>
        <family val="1"/>
      </rPr>
      <t>1500 Fmts 24x30cm</t>
    </r>
    <r>
      <rPr>
        <sz val="11"/>
        <rFont val="Times New Roman"/>
        <family val="1"/>
      </rPr>
      <t xml:space="preserve">  Ouate CHAMOIS 2plis LISSE</t>
    </r>
  </si>
  <si>
    <t>Lot de 2 bobines de 2 Kg 100  - Palettes de 108 bobines - 12 bobines par rang</t>
  </si>
  <si>
    <t>Lot de 2 bobines de 2 Kg 470 - Palettes de 108 bobines - 12 bobines par rang</t>
  </si>
  <si>
    <r>
      <t xml:space="preserve">BOBINE </t>
    </r>
    <r>
      <rPr>
        <b/>
        <sz val="11"/>
        <rFont val="Times New Roman"/>
        <family val="1"/>
      </rPr>
      <t>1000 Fmts 24x25cm</t>
    </r>
    <r>
      <rPr>
        <sz val="11"/>
        <rFont val="Times New Roman"/>
        <family val="1"/>
      </rPr>
      <t xml:space="preserve">  Ouate BLEUE 2plis GAUFREE COLLEE</t>
    </r>
  </si>
  <si>
    <t>DEVIDOIR fumé DEVIDAGE CENTRAL MAXI CAPACITE pour BOB. Industrielles grandes laizes</t>
  </si>
  <si>
    <t>K542Lwz</t>
  </si>
  <si>
    <r>
      <t xml:space="preserve">WIPE-TEX  </t>
    </r>
    <r>
      <rPr>
        <b/>
        <sz val="11"/>
        <rFont val="Times New Roman"/>
        <family val="1"/>
      </rPr>
      <t>EASY BOX</t>
    </r>
    <r>
      <rPr>
        <sz val="11"/>
        <rFont val="Times New Roman"/>
        <family val="1"/>
      </rPr>
      <t xml:space="preserve"> CARTON de </t>
    </r>
    <r>
      <rPr>
        <b/>
        <sz val="11"/>
        <rFont val="Times New Roman"/>
        <family val="1"/>
      </rPr>
      <t xml:space="preserve">3x90 FMTS 34x40cm </t>
    </r>
    <r>
      <rPr>
        <sz val="11"/>
        <rFont val="Times New Roman"/>
        <family val="1"/>
      </rPr>
      <t>NON TISSE BLANC</t>
    </r>
    <r>
      <rPr>
        <b/>
        <sz val="11"/>
        <rFont val="Times New Roman"/>
        <family val="1"/>
      </rPr>
      <t xml:space="preserve"> 80gr/m2</t>
    </r>
  </si>
  <si>
    <r>
      <t xml:space="preserve">WIPE-TEX BOBINE </t>
    </r>
    <r>
      <rPr>
        <b/>
        <sz val="11"/>
        <rFont val="Times New Roman"/>
        <family val="1"/>
      </rPr>
      <t xml:space="preserve">200 FMTS 32x70cm </t>
    </r>
    <r>
      <rPr>
        <sz val="11"/>
        <rFont val="Times New Roman"/>
        <family val="1"/>
      </rPr>
      <t xml:space="preserve">SPECIALE CUISINE LISSE  SUPER WS </t>
    </r>
    <r>
      <rPr>
        <b/>
        <sz val="11"/>
        <rFont val="Times New Roman"/>
        <family val="1"/>
      </rPr>
      <t>80gr/m2</t>
    </r>
  </si>
  <si>
    <t xml:space="preserve">le lot </t>
  </si>
  <si>
    <r>
      <t xml:space="preserve">ESSUIE-MAINS Maxi DC </t>
    </r>
    <r>
      <rPr>
        <b/>
        <sz val="11"/>
        <rFont val="Times New Roman"/>
        <family val="1"/>
      </rPr>
      <t>450 FMTS 20x23cm</t>
    </r>
    <r>
      <rPr>
        <sz val="11"/>
        <rFont val="Times New Roman"/>
        <family val="1"/>
      </rPr>
      <t xml:space="preserve"> PURE CELL. </t>
    </r>
    <r>
      <rPr>
        <b/>
        <sz val="11"/>
        <rFont val="Times New Roman"/>
        <family val="1"/>
      </rPr>
      <t>BLANCHE</t>
    </r>
    <r>
      <rPr>
        <sz val="11"/>
        <rFont val="Times New Roman"/>
        <family val="1"/>
      </rPr>
      <t xml:space="preserve"> 2plis GAUFRE COLLE</t>
    </r>
  </si>
  <si>
    <r>
      <t xml:space="preserve">ESSUIE-MAINS Maxi DC </t>
    </r>
    <r>
      <rPr>
        <b/>
        <sz val="11"/>
        <rFont val="Times New Roman"/>
        <family val="1"/>
      </rPr>
      <t>450 FMTS 20x30cm</t>
    </r>
    <r>
      <rPr>
        <sz val="11"/>
        <rFont val="Times New Roman"/>
        <family val="1"/>
      </rPr>
      <t xml:space="preserve"> PURE CELL. </t>
    </r>
    <r>
      <rPr>
        <b/>
        <sz val="11"/>
        <rFont val="Times New Roman"/>
        <family val="1"/>
      </rPr>
      <t>BLANCHE</t>
    </r>
    <r>
      <rPr>
        <sz val="11"/>
        <rFont val="Times New Roman"/>
        <family val="1"/>
      </rPr>
      <t xml:space="preserve"> 2plis LISSE</t>
    </r>
  </si>
  <si>
    <r>
      <t xml:space="preserve">ESSUIE-MAINS Maxi DC </t>
    </r>
    <r>
      <rPr>
        <b/>
        <sz val="11"/>
        <rFont val="Times New Roman"/>
        <family val="1"/>
      </rPr>
      <t>450 FMTS 19x22cm</t>
    </r>
    <r>
      <rPr>
        <sz val="11"/>
        <rFont val="Times New Roman"/>
        <family val="1"/>
      </rPr>
      <t xml:space="preserve"> PURE CELL. </t>
    </r>
    <r>
      <rPr>
        <b/>
        <sz val="11"/>
        <rFont val="Times New Roman"/>
        <family val="1"/>
      </rPr>
      <t>BLANCHE</t>
    </r>
    <r>
      <rPr>
        <sz val="11"/>
        <rFont val="Times New Roman"/>
        <family val="1"/>
      </rPr>
      <t xml:space="preserve"> 2plis GAUFRE COLLE</t>
    </r>
  </si>
  <si>
    <r>
      <t xml:space="preserve">ESSUIE-MAINS Maxi DC </t>
    </r>
    <r>
      <rPr>
        <b/>
        <sz val="11"/>
        <rFont val="Times New Roman"/>
        <family val="1"/>
      </rPr>
      <t>450 FMTS 20x24cm</t>
    </r>
    <r>
      <rPr>
        <sz val="11"/>
        <rFont val="Times New Roman"/>
        <family val="1"/>
      </rPr>
      <t xml:space="preserve"> PURE CELL. </t>
    </r>
    <r>
      <rPr>
        <b/>
        <sz val="11"/>
        <rFont val="Times New Roman"/>
        <family val="1"/>
      </rPr>
      <t>BLANCHE</t>
    </r>
    <r>
      <rPr>
        <sz val="11"/>
        <rFont val="Times New Roman"/>
        <family val="1"/>
      </rPr>
      <t xml:space="preserve"> 2plis GaufréCollé </t>
    </r>
    <r>
      <rPr>
        <b/>
        <sz val="11"/>
        <color indexed="17"/>
        <rFont val="Times New Roman"/>
        <family val="1"/>
      </rPr>
      <t>Ecolabel</t>
    </r>
  </si>
  <si>
    <t>H718P</t>
  </si>
  <si>
    <r>
      <t xml:space="preserve">ESSUIE-MAINS Mini DC </t>
    </r>
    <r>
      <rPr>
        <b/>
        <sz val="11"/>
        <rFont val="Times New Roman"/>
        <family val="1"/>
      </rPr>
      <t>200 FMTS</t>
    </r>
    <r>
      <rPr>
        <sz val="11"/>
        <rFont val="Times New Roman"/>
        <family val="1"/>
      </rPr>
      <t xml:space="preserve"> 20x30cm PURE PATE </t>
    </r>
    <r>
      <rPr>
        <b/>
        <sz val="11"/>
        <rFont val="Times New Roman"/>
        <family val="1"/>
      </rPr>
      <t>BLANCHE</t>
    </r>
    <r>
      <rPr>
        <sz val="11"/>
        <rFont val="Times New Roman"/>
        <family val="1"/>
      </rPr>
      <t xml:space="preserve"> 2plis LISSE</t>
    </r>
  </si>
  <si>
    <r>
      <t xml:space="preserve">ESSUIE-MAINS Mini DC </t>
    </r>
    <r>
      <rPr>
        <b/>
        <sz val="11"/>
        <rFont val="Times New Roman"/>
        <family val="1"/>
      </rPr>
      <t>200 FMTS 20x25cm</t>
    </r>
    <r>
      <rPr>
        <sz val="11"/>
        <rFont val="Times New Roman"/>
        <family val="1"/>
      </rPr>
      <t xml:space="preserve"> PURE CELL. </t>
    </r>
    <r>
      <rPr>
        <b/>
        <sz val="11"/>
        <rFont val="Times New Roman"/>
        <family val="1"/>
      </rPr>
      <t>BLANCHE</t>
    </r>
    <r>
      <rPr>
        <sz val="11"/>
        <rFont val="Times New Roman"/>
        <family val="1"/>
      </rPr>
      <t xml:space="preserve"> 2plis GaufréCollé </t>
    </r>
    <r>
      <rPr>
        <b/>
        <sz val="11"/>
        <color indexed="17"/>
        <rFont val="Times New Roman"/>
        <family val="1"/>
      </rPr>
      <t>Ecolabel</t>
    </r>
  </si>
  <si>
    <r>
      <t>ESSUIE-MAINS</t>
    </r>
    <r>
      <rPr>
        <b/>
        <sz val="11"/>
        <color indexed="8"/>
        <rFont val="Times New Roman"/>
        <family val="1"/>
      </rPr>
      <t xml:space="preserve"> </t>
    </r>
    <r>
      <rPr>
        <sz val="11"/>
        <color indexed="8"/>
        <rFont val="Times New Roman"/>
        <family val="1"/>
      </rPr>
      <t>enchevêtrés pliés en</t>
    </r>
    <r>
      <rPr>
        <b/>
        <sz val="11"/>
        <color indexed="8"/>
        <rFont val="Times New Roman"/>
        <family val="1"/>
      </rPr>
      <t xml:space="preserve"> V </t>
    </r>
    <r>
      <rPr>
        <sz val="11"/>
        <color indexed="8"/>
        <rFont val="Times New Roman"/>
        <family val="1"/>
      </rPr>
      <t xml:space="preserve">Fmts </t>
    </r>
    <r>
      <rPr>
        <b/>
        <sz val="11"/>
        <color indexed="8"/>
        <rFont val="Times New Roman"/>
        <family val="1"/>
      </rPr>
      <t xml:space="preserve">21x21cm </t>
    </r>
    <r>
      <rPr>
        <sz val="11"/>
        <color indexed="8"/>
        <rFont val="Times New Roman"/>
        <family val="1"/>
      </rPr>
      <t>PURE Cell.BLANC 2pl Gaufré Collé</t>
    </r>
    <r>
      <rPr>
        <b/>
        <sz val="11"/>
        <color indexed="17"/>
        <rFont val="Times New Roman"/>
        <family val="1"/>
      </rPr>
      <t xml:space="preserve"> Ecolabel</t>
    </r>
  </si>
  <si>
    <r>
      <t>ESSUIE-MAINS</t>
    </r>
    <r>
      <rPr>
        <b/>
        <sz val="11"/>
        <color indexed="8"/>
        <rFont val="Times New Roman"/>
        <family val="1"/>
      </rPr>
      <t xml:space="preserve"> </t>
    </r>
    <r>
      <rPr>
        <sz val="11"/>
        <color indexed="8"/>
        <rFont val="Times New Roman"/>
        <family val="1"/>
      </rPr>
      <t>enchevêtrés pliés en</t>
    </r>
    <r>
      <rPr>
        <b/>
        <sz val="11"/>
        <color indexed="8"/>
        <rFont val="Times New Roman"/>
        <family val="1"/>
      </rPr>
      <t xml:space="preserve"> V </t>
    </r>
    <r>
      <rPr>
        <sz val="11"/>
        <color indexed="8"/>
        <rFont val="Times New Roman"/>
        <family val="1"/>
      </rPr>
      <t xml:space="preserve">Fmts </t>
    </r>
    <r>
      <rPr>
        <b/>
        <sz val="11"/>
        <color indexed="8"/>
        <rFont val="Times New Roman"/>
        <family val="1"/>
      </rPr>
      <t xml:space="preserve">25x21cm </t>
    </r>
    <r>
      <rPr>
        <sz val="11"/>
        <color indexed="8"/>
        <rFont val="Times New Roman"/>
        <family val="1"/>
      </rPr>
      <t>PURE Cell.BLANC 2pl Gaufré Collé</t>
    </r>
    <r>
      <rPr>
        <b/>
        <sz val="11"/>
        <color indexed="17"/>
        <rFont val="Times New Roman"/>
        <family val="1"/>
      </rPr>
      <t xml:space="preserve"> Ecolabel</t>
    </r>
  </si>
  <si>
    <r>
      <t>Cartons de</t>
    </r>
    <r>
      <rPr>
        <b/>
        <sz val="11"/>
        <rFont val="Times New Roman"/>
        <family val="1"/>
      </rPr>
      <t xml:space="preserve"> 3600 </t>
    </r>
    <r>
      <rPr>
        <sz val="11"/>
        <rFont val="Times New Roman"/>
        <family val="1"/>
      </rPr>
      <t>essuyages (20 x 180fmts) - Palettes de 32 cartons - 4 cartons par rang</t>
    </r>
  </si>
  <si>
    <r>
      <t>ESSUIE-MAINS</t>
    </r>
    <r>
      <rPr>
        <b/>
        <sz val="11"/>
        <color indexed="8"/>
        <rFont val="Times New Roman"/>
        <family val="1"/>
      </rPr>
      <t xml:space="preserve"> </t>
    </r>
    <r>
      <rPr>
        <sz val="11"/>
        <color indexed="8"/>
        <rFont val="Times New Roman"/>
        <family val="1"/>
      </rPr>
      <t>enchevêtrés pliés en</t>
    </r>
    <r>
      <rPr>
        <b/>
        <sz val="11"/>
        <color indexed="8"/>
        <rFont val="Times New Roman"/>
        <family val="1"/>
      </rPr>
      <t xml:space="preserve"> W </t>
    </r>
    <r>
      <rPr>
        <sz val="11"/>
        <color indexed="8"/>
        <rFont val="Times New Roman"/>
        <family val="1"/>
      </rPr>
      <t xml:space="preserve">Fmts </t>
    </r>
    <r>
      <rPr>
        <b/>
        <sz val="11"/>
        <color indexed="8"/>
        <rFont val="Times New Roman"/>
        <family val="1"/>
      </rPr>
      <t xml:space="preserve">22x34cm </t>
    </r>
    <r>
      <rPr>
        <sz val="11"/>
        <color indexed="8"/>
        <rFont val="Times New Roman"/>
        <family val="1"/>
      </rPr>
      <t>PURE Cell. BLANC 2pl Lisse</t>
    </r>
  </si>
  <si>
    <r>
      <t>ESSUIE-MAINS</t>
    </r>
    <r>
      <rPr>
        <b/>
        <sz val="11"/>
        <color indexed="8"/>
        <rFont val="Times New Roman"/>
        <family val="1"/>
      </rPr>
      <t xml:space="preserve"> </t>
    </r>
    <r>
      <rPr>
        <sz val="11"/>
        <color indexed="8"/>
        <rFont val="Times New Roman"/>
        <family val="1"/>
      </rPr>
      <t>enchevêtrés pliés en</t>
    </r>
    <r>
      <rPr>
        <b/>
        <sz val="11"/>
        <color indexed="8"/>
        <rFont val="Times New Roman"/>
        <family val="1"/>
      </rPr>
      <t xml:space="preserve"> W </t>
    </r>
    <r>
      <rPr>
        <sz val="11"/>
        <color indexed="8"/>
        <rFont val="Times New Roman"/>
        <family val="1"/>
      </rPr>
      <t xml:space="preserve">Fmts </t>
    </r>
    <r>
      <rPr>
        <b/>
        <sz val="11"/>
        <color indexed="8"/>
        <rFont val="Times New Roman"/>
        <family val="1"/>
      </rPr>
      <t xml:space="preserve">21,5x30cm </t>
    </r>
    <r>
      <rPr>
        <sz val="11"/>
        <color indexed="8"/>
        <rFont val="Times New Roman"/>
        <family val="1"/>
      </rPr>
      <t>PURE Cell.BLANC 2pl Gaufré Collé</t>
    </r>
    <r>
      <rPr>
        <b/>
        <sz val="11"/>
        <color indexed="17"/>
        <rFont val="Times New Roman"/>
        <family val="1"/>
      </rPr>
      <t xml:space="preserve"> Ecolabel</t>
    </r>
  </si>
  <si>
    <r>
      <t>ESSUIE-MAINS</t>
    </r>
    <r>
      <rPr>
        <b/>
        <sz val="11"/>
        <color indexed="8"/>
        <rFont val="Times New Roman"/>
        <family val="1"/>
      </rPr>
      <t xml:space="preserve"> </t>
    </r>
    <r>
      <rPr>
        <sz val="11"/>
        <color indexed="8"/>
        <rFont val="Times New Roman"/>
        <family val="1"/>
      </rPr>
      <t>enchevêtrés pliés en</t>
    </r>
    <r>
      <rPr>
        <b/>
        <sz val="11"/>
        <color indexed="8"/>
        <rFont val="Times New Roman"/>
        <family val="1"/>
      </rPr>
      <t xml:space="preserve"> Z </t>
    </r>
    <r>
      <rPr>
        <sz val="11"/>
        <color indexed="8"/>
        <rFont val="Times New Roman"/>
        <family val="1"/>
      </rPr>
      <t xml:space="preserve">Fmts </t>
    </r>
    <r>
      <rPr>
        <b/>
        <sz val="11"/>
        <color indexed="8"/>
        <rFont val="Times New Roman"/>
        <family val="1"/>
      </rPr>
      <t xml:space="preserve">22x23cm </t>
    </r>
    <r>
      <rPr>
        <sz val="11"/>
        <color indexed="8"/>
        <rFont val="Times New Roman"/>
        <family val="1"/>
      </rPr>
      <t>PURE Cell.BLANC 2pl Gaufré Collé</t>
    </r>
    <r>
      <rPr>
        <b/>
        <sz val="11"/>
        <color indexed="17"/>
        <rFont val="Times New Roman"/>
        <family val="1"/>
      </rPr>
      <t xml:space="preserve"> Ecolabel</t>
    </r>
  </si>
  <si>
    <r>
      <t xml:space="preserve">Colis de </t>
    </r>
    <r>
      <rPr>
        <b/>
        <sz val="11"/>
        <rFont val="Times New Roman"/>
        <family val="1"/>
      </rPr>
      <t>3750</t>
    </r>
    <r>
      <rPr>
        <sz val="11"/>
        <rFont val="Times New Roman"/>
        <family val="1"/>
      </rPr>
      <t xml:space="preserve"> essuyages (25 x 150fmts) - Palettes de 40 cartons - 4 cartons par rang</t>
    </r>
  </si>
  <si>
    <t>Mandrins 39mm - Packs de 6 rouleaux - Palettes de 60 packs - 6 packs par rang</t>
  </si>
  <si>
    <r>
      <t xml:space="preserve">ESSUIE-MAINS Lz20cm </t>
    </r>
    <r>
      <rPr>
        <b/>
        <sz val="11"/>
        <rFont val="Times New Roman"/>
        <family val="1"/>
      </rPr>
      <t>110mètres</t>
    </r>
    <r>
      <rPr>
        <sz val="11"/>
        <rFont val="Times New Roman"/>
        <family val="1"/>
      </rPr>
      <t xml:space="preserve"> en</t>
    </r>
    <r>
      <rPr>
        <b/>
        <sz val="11"/>
        <rFont val="Times New Roman"/>
        <family val="1"/>
      </rPr>
      <t xml:space="preserve"> CONTINU </t>
    </r>
    <r>
      <rPr>
        <sz val="11"/>
        <rFont val="Times New Roman"/>
        <family val="1"/>
      </rPr>
      <t>PURE CELL. BLANCHE 2x19gr GaufréCollé</t>
    </r>
  </si>
  <si>
    <r>
      <t xml:space="preserve">ESSUIE-MAINS Lz20cm </t>
    </r>
    <r>
      <rPr>
        <b/>
        <sz val="11"/>
        <rFont val="Times New Roman"/>
        <family val="1"/>
      </rPr>
      <t>140mètres</t>
    </r>
    <r>
      <rPr>
        <sz val="11"/>
        <rFont val="Times New Roman"/>
        <family val="1"/>
      </rPr>
      <t xml:space="preserve"> en</t>
    </r>
    <r>
      <rPr>
        <b/>
        <sz val="11"/>
        <rFont val="Times New Roman"/>
        <family val="1"/>
      </rPr>
      <t xml:space="preserve"> CONTINU </t>
    </r>
    <r>
      <rPr>
        <sz val="11"/>
        <rFont val="Times New Roman"/>
        <family val="1"/>
      </rPr>
      <t>PURE CELL. BLANCHE 2x19gr GaufréCollé</t>
    </r>
  </si>
  <si>
    <t>Mandrins 39mm - Packs de 6 rouleaux - Palettes de 44 packs - 4 packs par rang</t>
  </si>
  <si>
    <t>LH29ATR</t>
  </si>
  <si>
    <t>DISTRIBUTEUR Coup'Auto ABS BLANC capot translucide - Diam utile 19,5cm - laize 20cm</t>
  </si>
  <si>
    <t>Colis unitaires - palettes de 2x36 pièces - 12 pièces par rang</t>
  </si>
  <si>
    <r>
      <t xml:space="preserve">PAPIER TOILETTE </t>
    </r>
    <r>
      <rPr>
        <b/>
        <sz val="11"/>
        <rFont val="Times New Roman"/>
        <family val="1"/>
      </rPr>
      <t>paquets</t>
    </r>
    <r>
      <rPr>
        <sz val="11"/>
        <rFont val="Times New Roman"/>
        <family val="1"/>
      </rPr>
      <t xml:space="preserve"> pliés </t>
    </r>
    <r>
      <rPr>
        <b/>
        <sz val="11"/>
        <rFont val="Times New Roman"/>
        <family val="1"/>
      </rPr>
      <t>250fmts 11x17cm</t>
    </r>
    <r>
      <rPr>
        <sz val="11"/>
        <rFont val="Times New Roman"/>
        <family val="1"/>
      </rPr>
      <t xml:space="preserve">  PURE PATE BLANCHE 2plis Lisse</t>
    </r>
    <r>
      <rPr>
        <b/>
        <sz val="11"/>
        <color indexed="17"/>
        <rFont val="Times New Roman"/>
        <family val="1"/>
      </rPr>
      <t xml:space="preserve"> Ecolabel</t>
    </r>
  </si>
  <si>
    <r>
      <t xml:space="preserve">PAPIER TOILETTE </t>
    </r>
    <r>
      <rPr>
        <b/>
        <sz val="11"/>
        <rFont val="Times New Roman"/>
        <family val="1"/>
      </rPr>
      <t>paquets</t>
    </r>
    <r>
      <rPr>
        <sz val="11"/>
        <rFont val="Times New Roman"/>
        <family val="1"/>
      </rPr>
      <t xml:space="preserve"> pliés </t>
    </r>
    <r>
      <rPr>
        <b/>
        <sz val="11"/>
        <rFont val="Times New Roman"/>
        <family val="1"/>
      </rPr>
      <t>250fmts 11x21cm</t>
    </r>
    <r>
      <rPr>
        <sz val="11"/>
        <rFont val="Times New Roman"/>
        <family val="1"/>
      </rPr>
      <t xml:space="preserve">  PURE PATE BLANCHE 2plis Gaufré</t>
    </r>
    <r>
      <rPr>
        <b/>
        <sz val="11"/>
        <color indexed="17"/>
        <rFont val="Times New Roman"/>
        <family val="1"/>
      </rPr>
      <t xml:space="preserve"> Ecolabel</t>
    </r>
  </si>
  <si>
    <t>I383M</t>
  </si>
  <si>
    <t>S221Z</t>
  </si>
  <si>
    <t>CREME LAVANTE liquide BUREAU parfum amande - Bidon de 5 Litres (sans pompe)</t>
  </si>
  <si>
    <t>SAVON GEL MAINS BACTERICIDE FONGICIDE - Bidon de 5 Litres sans pompe</t>
  </si>
  <si>
    <t>SAVON MICROBILLES NON SOLVANTE premium - parfum ORANGE - Bidon pompe</t>
  </si>
  <si>
    <t>Q102ZUN</t>
  </si>
  <si>
    <t>Cartons de 10 x 100 pièces - Palettes de 36 cartons - 9 cartons par rang</t>
  </si>
  <si>
    <t>CHARLOTTES non tissé CLIP ACCORDEON BLANCHES</t>
  </si>
  <si>
    <t>le cent</t>
  </si>
  <si>
    <t>la boite</t>
  </si>
  <si>
    <t>Cartons de 20 sacs de 100 surchaussures - Palettes de 40 cartons - 8 cartons par rang</t>
  </si>
  <si>
    <t>Q201ZUN</t>
  </si>
  <si>
    <t>BLOUSE POLYPRO BLANCHES avec poche, poignets droits - Taille XL</t>
  </si>
  <si>
    <t>Cartons de 5 sous-conditionnements de 10 pièces  - Palettes de 48 cartons - 6 cartons par rang.</t>
  </si>
  <si>
    <t>la pièce</t>
  </si>
  <si>
    <t>Q163ZXL</t>
  </si>
  <si>
    <t>COMBINAISON non tissé POLYPRO BLANCHE avec ZIP + CAPUCHE - Taille XL</t>
  </si>
  <si>
    <t>Cartons de 50 pièces  - Palettes de 20 cartons - 4 cartons par rang.</t>
  </si>
  <si>
    <t>Q170ZXL</t>
  </si>
  <si>
    <t>Q180ZUN</t>
  </si>
  <si>
    <t xml:space="preserve">KITS VISITEURS (blouse + charlotte + surchaussures) </t>
  </si>
  <si>
    <t>Cartons de 10x10 kits - Palettes de 40 cartons</t>
  </si>
  <si>
    <t>H220Got</t>
  </si>
  <si>
    <r>
      <t xml:space="preserve">ESSUIE-TOUT MENAGER </t>
    </r>
    <r>
      <rPr>
        <b/>
        <sz val="11"/>
        <rFont val="Times New Roman"/>
        <family val="1"/>
      </rPr>
      <t>50 FMTS</t>
    </r>
    <r>
      <rPr>
        <sz val="11"/>
        <rFont val="Times New Roman"/>
        <family val="1"/>
      </rPr>
      <t xml:space="preserve"> 23x22cm PURE CELL BLANCHE 2plis GaufréCollé</t>
    </r>
  </si>
  <si>
    <t>Pack de 40 rouleaux (20 x 2) emballage décoré - Palettes de 22 packs - 2 packs par rang</t>
  </si>
  <si>
    <r>
      <t xml:space="preserve">ESSUIE-TOUT en boites de </t>
    </r>
    <r>
      <rPr>
        <b/>
        <sz val="11"/>
        <rFont val="Times New Roman"/>
        <family val="1"/>
      </rPr>
      <t>180 FMTS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21x21cm</t>
    </r>
    <r>
      <rPr>
        <sz val="11"/>
        <rFont val="Times New Roman"/>
        <family val="1"/>
      </rPr>
      <t xml:space="preserve"> pliés - Pure CELL.</t>
    </r>
    <r>
      <rPr>
        <b/>
        <sz val="11"/>
        <rFont val="Times New Roman"/>
        <family val="1"/>
      </rPr>
      <t xml:space="preserve"> </t>
    </r>
    <r>
      <rPr>
        <sz val="11"/>
        <rFont val="Times New Roman"/>
        <family val="1"/>
      </rPr>
      <t>BLANCHE 2pl Gaufré Collé</t>
    </r>
  </si>
  <si>
    <t>H733Pem</t>
  </si>
  <si>
    <r>
      <t>Roul. Individuel ESSUIE-MAX</t>
    </r>
    <r>
      <rPr>
        <b/>
        <sz val="11"/>
        <rFont val="Times New Roman"/>
        <family val="1"/>
      </rPr>
      <t xml:space="preserve"> 450 FMTS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20x24cm</t>
    </r>
    <r>
      <rPr>
        <sz val="11"/>
        <rFont val="Times New Roman"/>
        <family val="1"/>
      </rPr>
      <t xml:space="preserve"> PURE cell. BLANCHE 2plis GaufréCollé</t>
    </r>
  </si>
  <si>
    <t>Emballage à l'unité - Palettes de 120 rouleaux (gerbables)  - 24 rouleaux par rang</t>
  </si>
  <si>
    <r>
      <t>ESSUIE-TOUT premium</t>
    </r>
    <r>
      <rPr>
        <b/>
        <sz val="11"/>
        <rFont val="Times New Roman"/>
        <family val="1"/>
      </rPr>
      <t xml:space="preserve"> </t>
    </r>
    <r>
      <rPr>
        <b/>
        <i/>
        <sz val="11"/>
        <color indexed="17"/>
        <rFont val="Times New Roman"/>
        <family val="1"/>
      </rPr>
      <t xml:space="preserve">Ecolabel </t>
    </r>
    <r>
      <rPr>
        <b/>
        <sz val="11"/>
        <rFont val="Times New Roman"/>
        <family val="1"/>
      </rPr>
      <t xml:space="preserve">200 FMTS 22x24cm </t>
    </r>
    <r>
      <rPr>
        <sz val="11"/>
        <rFont val="Times New Roman"/>
        <family val="1"/>
      </rPr>
      <t xml:space="preserve">PURE CELL. BLANCHE  </t>
    </r>
    <r>
      <rPr>
        <b/>
        <sz val="11"/>
        <rFont val="Times New Roman"/>
        <family val="1"/>
      </rPr>
      <t>3plis</t>
    </r>
    <r>
      <rPr>
        <sz val="11"/>
        <rFont val="Times New Roman"/>
        <family val="1"/>
      </rPr>
      <t xml:space="preserve"> Gaufrée Collée</t>
    </r>
  </si>
  <si>
    <r>
      <t xml:space="preserve">ESSUIE-TOUT WIZZY géant </t>
    </r>
    <r>
      <rPr>
        <b/>
        <sz val="11"/>
        <rFont val="Times New Roman"/>
        <family val="1"/>
      </rPr>
      <t xml:space="preserve">450 FMTS 20x20,5cm </t>
    </r>
    <r>
      <rPr>
        <sz val="11"/>
        <rFont val="Times New Roman"/>
        <family val="1"/>
      </rPr>
      <t>ouate blanche recyclée 2pl gaufrée -</t>
    </r>
    <r>
      <rPr>
        <b/>
        <sz val="11"/>
        <rFont val="Times New Roman"/>
        <family val="1"/>
      </rPr>
      <t xml:space="preserve"> principe 1 = 10</t>
    </r>
  </si>
  <si>
    <t>MOUCHOIRS BOITES déco CERISIER 100 formats 21x21cm EXTRA BLANCS PURE PATE 2pl Lisse</t>
  </si>
  <si>
    <t>MOUCHOIRS POCKET 21x21cm  PURE PATE BLANCHE qualité faciale - 3plis Lisse</t>
  </si>
  <si>
    <r>
      <t xml:space="preserve">PAPIER TOILETTE PETITS ROULEAUX </t>
    </r>
    <r>
      <rPr>
        <b/>
        <sz val="11"/>
        <rFont val="Times New Roman"/>
        <family val="1"/>
      </rPr>
      <t xml:space="preserve">200 FMTS </t>
    </r>
    <r>
      <rPr>
        <sz val="11"/>
        <rFont val="Times New Roman"/>
        <family val="1"/>
      </rPr>
      <t xml:space="preserve">PURE CELL BLANCHE </t>
    </r>
    <r>
      <rPr>
        <b/>
        <sz val="11"/>
        <rFont val="Times New Roman"/>
        <family val="1"/>
      </rPr>
      <t>3plis</t>
    </r>
    <r>
      <rPr>
        <sz val="11"/>
        <rFont val="Times New Roman"/>
        <family val="1"/>
      </rPr>
      <t xml:space="preserve"> GAUFREE</t>
    </r>
  </si>
  <si>
    <r>
      <t xml:space="preserve">PAPIER TOILETTE  PETITS RLX </t>
    </r>
    <r>
      <rPr>
        <b/>
        <sz val="11"/>
        <rFont val="Times New Roman"/>
        <family val="1"/>
      </rPr>
      <t xml:space="preserve">200FMTS </t>
    </r>
    <r>
      <rPr>
        <sz val="11"/>
        <rFont val="Times New Roman"/>
        <family val="1"/>
      </rPr>
      <t>OUATE BLANCHE MIXTE 2plis MICROGAUFREE</t>
    </r>
  </si>
  <si>
    <t>I379Mnt</t>
  </si>
  <si>
    <r>
      <t xml:space="preserve">PAPIER TOILETTE PETITS RLX </t>
    </r>
    <r>
      <rPr>
        <b/>
        <sz val="11"/>
        <rFont val="Times New Roman"/>
        <family val="1"/>
      </rPr>
      <t>T180</t>
    </r>
    <r>
      <rPr>
        <sz val="11"/>
        <rFont val="Times New Roman"/>
        <family val="1"/>
      </rPr>
      <t xml:space="preserve"> PURE PATE EXTRA BLANCHE 2PLIS MICROGAUFREE</t>
    </r>
  </si>
  <si>
    <t>Colis de 96 rouleaux (24x4) - Palettes de 24 colis  - 2 colis par rang</t>
  </si>
  <si>
    <r>
      <t xml:space="preserve">PAPIER TOILETTE PETITS ROULEAUX </t>
    </r>
    <r>
      <rPr>
        <b/>
        <sz val="11"/>
        <rFont val="Times New Roman"/>
        <family val="1"/>
      </rPr>
      <t xml:space="preserve">T180 </t>
    </r>
    <r>
      <rPr>
        <sz val="11"/>
        <rFont val="Times New Roman"/>
        <family val="1"/>
      </rPr>
      <t>EXTRA BLANC 2plis MICROGAUFRES</t>
    </r>
  </si>
  <si>
    <r>
      <t xml:space="preserve">Colis de 48 rouleaux (4 pts x 12 rlx) - 2 palettes gerbables de 24 colis </t>
    </r>
    <r>
      <rPr>
        <b/>
        <sz val="11"/>
        <rFont val="Times New Roman"/>
        <family val="1"/>
      </rPr>
      <t xml:space="preserve"> (soit 48/sol)</t>
    </r>
    <r>
      <rPr>
        <sz val="11"/>
        <rFont val="Times New Roman"/>
        <family val="1"/>
      </rPr>
      <t xml:space="preserve"> - 4 colis par rang</t>
    </r>
  </si>
  <si>
    <r>
      <t xml:space="preserve">PAPIER TOILETTE </t>
    </r>
    <r>
      <rPr>
        <b/>
        <sz val="11"/>
        <rFont val="Times New Roman"/>
        <family val="1"/>
      </rPr>
      <t xml:space="preserve">MAXI COMPACT Lz92mm - 60m / 500fmts </t>
    </r>
    <r>
      <rPr>
        <sz val="11"/>
        <rFont val="Times New Roman"/>
        <family val="1"/>
      </rPr>
      <t>PURE CELL. BLANCHE 2pl Lisse</t>
    </r>
  </si>
  <si>
    <t>PAPIER TOILETTE paquets PLIES</t>
  </si>
  <si>
    <t>I341L</t>
  </si>
  <si>
    <r>
      <t>PAPIER TOILETTE MINIROL</t>
    </r>
    <r>
      <rPr>
        <b/>
        <sz val="11"/>
        <rFont val="Times New Roman"/>
        <family val="1"/>
      </rPr>
      <t xml:space="preserve"> Lz86mm 175 mètres</t>
    </r>
    <r>
      <rPr>
        <sz val="11"/>
        <rFont val="Times New Roman"/>
        <family val="1"/>
      </rPr>
      <t xml:space="preserve"> OUATE recyclée BLANCHE 2plis Lisse </t>
    </r>
    <r>
      <rPr>
        <b/>
        <sz val="11"/>
        <color indexed="17"/>
        <rFont val="Times New Roman"/>
        <family val="1"/>
      </rPr>
      <t>Ecolabel</t>
    </r>
  </si>
  <si>
    <t>Mandrin 59mm - Packs de 12 rouleaux - Palettes de 60 packs - 5 colis par rang</t>
  </si>
  <si>
    <r>
      <t xml:space="preserve">PH MINIROL Lz92mm </t>
    </r>
    <r>
      <rPr>
        <b/>
        <sz val="11"/>
        <rFont val="Times New Roman"/>
        <family val="1"/>
      </rPr>
      <t xml:space="preserve">200m </t>
    </r>
    <r>
      <rPr>
        <sz val="11"/>
        <rFont val="Times New Roman"/>
        <family val="1"/>
      </rPr>
      <t>prédécoupé PURE CELL. BLANCHE 2pl Lisse - Mdr 65mm</t>
    </r>
  </si>
  <si>
    <t>Mandrin 59mm - Packs de 6 rouleaux - Palettes de 48 packs - 6 colis par rang</t>
  </si>
  <si>
    <r>
      <t>PH MAXIROL</t>
    </r>
    <r>
      <rPr>
        <sz val="12"/>
        <rFont val="Times New Roman"/>
        <family val="1"/>
      </rPr>
      <t xml:space="preserve"> Lz89mm - </t>
    </r>
    <r>
      <rPr>
        <b/>
        <sz val="11"/>
        <rFont val="Times New Roman"/>
        <family val="1"/>
      </rPr>
      <t>380m prédécoupé -</t>
    </r>
    <r>
      <rPr>
        <sz val="11"/>
        <rFont val="Times New Roman"/>
        <family val="1"/>
      </rPr>
      <t xml:space="preserve"> OUATE recyclée BLANCHIE 2pl LISSE - </t>
    </r>
    <r>
      <rPr>
        <b/>
        <sz val="11"/>
        <color indexed="17"/>
        <rFont val="Times New Roman"/>
        <family val="1"/>
      </rPr>
      <t>Ecolabel</t>
    </r>
  </si>
  <si>
    <t>Avec fenêtre de visu 'goutte bleue' - Colis unitaires - Palettes de 2x36 pièces - rangs de 18 pièces</t>
  </si>
  <si>
    <r>
      <t xml:space="preserve">PH MAXIROL  Lz86mm </t>
    </r>
    <r>
      <rPr>
        <b/>
        <i/>
        <sz val="11"/>
        <color indexed="17"/>
        <rFont val="Times New Roman"/>
        <family val="1"/>
      </rPr>
      <t xml:space="preserve">Ecolabel </t>
    </r>
    <r>
      <rPr>
        <b/>
        <sz val="11"/>
        <rFont val="Times New Roman"/>
        <family val="1"/>
      </rPr>
      <t xml:space="preserve">300 mètres prédécoupé </t>
    </r>
    <r>
      <rPr>
        <sz val="12"/>
        <rFont val="Times New Roman"/>
        <family val="1"/>
      </rPr>
      <t>P</t>
    </r>
    <r>
      <rPr>
        <sz val="11"/>
        <rFont val="Times New Roman"/>
        <family val="1"/>
      </rPr>
      <t>URE PATE BLANCHE LISSE</t>
    </r>
  </si>
  <si>
    <r>
      <t xml:space="preserve">DRAPS D'EXAMENS Lz50cm 150 FMTS de 35cm OUATE recyclée BLANCHE 2plis LISSE </t>
    </r>
    <r>
      <rPr>
        <b/>
        <sz val="11"/>
        <color indexed="17"/>
        <rFont val="Times New Roman"/>
        <family val="1"/>
      </rPr>
      <t>Ecolabel</t>
    </r>
  </si>
  <si>
    <t>J280Lmr</t>
  </si>
  <si>
    <r>
      <t xml:space="preserve">DRAPS D'EXAMENS </t>
    </r>
    <r>
      <rPr>
        <b/>
        <sz val="11"/>
        <rFont val="Times New Roman"/>
        <family val="1"/>
      </rPr>
      <t>Lz50cm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 xml:space="preserve">30fmts de 190cm </t>
    </r>
    <r>
      <rPr>
        <sz val="11"/>
        <rFont val="Times New Roman"/>
        <family val="1"/>
      </rPr>
      <t>PURE cell. BLANCHE 2plis Lisse</t>
    </r>
  </si>
  <si>
    <r>
      <t>DRAPS D'EXAMENS</t>
    </r>
    <r>
      <rPr>
        <b/>
        <sz val="11"/>
        <rFont val="Times New Roman"/>
        <family val="1"/>
      </rPr>
      <t xml:space="preserve"> Laize 70cm 150 FMTS de 38cm </t>
    </r>
    <r>
      <rPr>
        <sz val="11"/>
        <rFont val="Times New Roman"/>
        <family val="1"/>
      </rPr>
      <t>PURE CELLULOSE BLANCHE 2plis Lisse</t>
    </r>
  </si>
  <si>
    <r>
      <t xml:space="preserve">DRAPS D'EXAMENS </t>
    </r>
    <r>
      <rPr>
        <b/>
        <sz val="11"/>
        <rFont val="Times New Roman"/>
        <family val="1"/>
      </rPr>
      <t>Lz75cm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 xml:space="preserve">150fmts de 38cm </t>
    </r>
    <r>
      <rPr>
        <sz val="11"/>
        <rFont val="Times New Roman"/>
        <family val="1"/>
      </rPr>
      <t>Ouate BLANCHE standard 2plis Lisse</t>
    </r>
  </si>
  <si>
    <t>Cartons de 6 rouleaux -  Rangs de 5 cartons - Palettes de 20 cartons</t>
  </si>
  <si>
    <r>
      <t>DRAPS D'EXAMENS</t>
    </r>
    <r>
      <rPr>
        <b/>
        <sz val="11"/>
        <rFont val="Times New Roman"/>
        <family val="1"/>
      </rPr>
      <t xml:space="preserve"> Laize 50cm 135 FMTS</t>
    </r>
    <r>
      <rPr>
        <sz val="11"/>
        <rFont val="Times New Roman"/>
        <family val="1"/>
      </rPr>
      <t xml:space="preserve"> de 35cm OUATE BLANCHE 2plis lisse</t>
    </r>
  </si>
  <si>
    <t>J226Pmr</t>
  </si>
  <si>
    <r>
      <t xml:space="preserve">DRAPS D'EXAMENS </t>
    </r>
    <r>
      <rPr>
        <b/>
        <sz val="11"/>
        <rFont val="Times New Roman"/>
        <family val="1"/>
      </rPr>
      <t>Lz50cm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135fmts de 35cm -</t>
    </r>
    <r>
      <rPr>
        <sz val="11"/>
        <rFont val="Times New Roman"/>
        <family val="1"/>
      </rPr>
      <t xml:space="preserve"> PURE cell. </t>
    </r>
    <r>
      <rPr>
        <b/>
        <sz val="11"/>
        <rFont val="Times New Roman"/>
        <family val="1"/>
      </rPr>
      <t xml:space="preserve">BLANCHE 2plis </t>
    </r>
    <r>
      <rPr>
        <sz val="11"/>
        <rFont val="Times New Roman"/>
        <family val="1"/>
      </rPr>
      <t xml:space="preserve">Gaufrée Collée </t>
    </r>
  </si>
  <si>
    <t>J341Pmr</t>
  </si>
  <si>
    <r>
      <t xml:space="preserve">DRAPS D'EXAMENS </t>
    </r>
    <r>
      <rPr>
        <b/>
        <sz val="11"/>
        <rFont val="Times New Roman"/>
        <family val="1"/>
      </rPr>
      <t>Lz70cm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135fmts de 35cm -</t>
    </r>
    <r>
      <rPr>
        <sz val="11"/>
        <rFont val="Times New Roman"/>
        <family val="1"/>
      </rPr>
      <t xml:space="preserve"> PURE cell. </t>
    </r>
    <r>
      <rPr>
        <b/>
        <sz val="11"/>
        <rFont val="Times New Roman"/>
        <family val="1"/>
      </rPr>
      <t xml:space="preserve">BLANCHE 2plis </t>
    </r>
    <r>
      <rPr>
        <sz val="11"/>
        <rFont val="Times New Roman"/>
        <family val="1"/>
      </rPr>
      <t xml:space="preserve">Gaufrée Collée </t>
    </r>
  </si>
  <si>
    <r>
      <t xml:space="preserve">DRAPS D'EXAMENS Laize50cm </t>
    </r>
    <r>
      <rPr>
        <b/>
        <sz val="11"/>
        <rFont val="Times New Roman"/>
        <family val="1"/>
      </rPr>
      <t>50 FMTS</t>
    </r>
    <r>
      <rPr>
        <sz val="11"/>
        <rFont val="Times New Roman"/>
        <family val="1"/>
      </rPr>
      <t xml:space="preserve"> de 114cm OUATE </t>
    </r>
    <r>
      <rPr>
        <b/>
        <sz val="11"/>
        <rFont val="Times New Roman"/>
        <family val="1"/>
      </rPr>
      <t>BLEUE PLASTIFIEE</t>
    </r>
    <r>
      <rPr>
        <sz val="11"/>
        <rFont val="Times New Roman"/>
        <family val="1"/>
      </rPr>
      <t xml:space="preserve"> gaufrée collé</t>
    </r>
  </si>
  <si>
    <t>TABLIER 20 MICRONS 120 x 70 cm BLANC GAUFRE</t>
  </si>
  <si>
    <t>Cartons de 10 sacs distributeurs muraux de 100 pièces - Palettes de 42 cartons</t>
  </si>
  <si>
    <t>Attention : cette offre valable à date peut faire l'objet d'une révision en cas de variations des coûts matière, transport et emballages</t>
  </si>
  <si>
    <t>DESINFECTION</t>
  </si>
  <si>
    <t>R106ZSP</t>
  </si>
  <si>
    <t>BACYDE SPRAY PAE VIRUCIDE sans rinçage - 750 ml - pulvérisateur intégré</t>
  </si>
  <si>
    <t>Carton de 6 spray - Palette de 85 cartons - 17 cartons par rang</t>
  </si>
  <si>
    <t>le spray</t>
  </si>
  <si>
    <t>I394LMR</t>
  </si>
  <si>
    <r>
      <t xml:space="preserve">PAPIER TOILETTE MAXIROL </t>
    </r>
    <r>
      <rPr>
        <b/>
        <sz val="11"/>
        <rFont val="Times New Roman"/>
        <family val="1"/>
      </rPr>
      <t>650mètres</t>
    </r>
    <r>
      <rPr>
        <sz val="11"/>
        <rFont val="Times New Roman"/>
        <family val="1"/>
      </rPr>
      <t xml:space="preserve"> CREPE OUATE RECYCLEE BLANCHE 1pli lisse</t>
    </r>
  </si>
  <si>
    <t>Packs de 6 rouleaux - Palettes de 48 packs - 6 packs par rang</t>
  </si>
  <si>
    <t>K336Z</t>
  </si>
  <si>
    <t>LINGETTES DESINFECTANTES fongicides virucides - Alcool et EUCALYPTUS - Flow packs de 100</t>
  </si>
  <si>
    <t>Carton de 12 sachets distributeurs - Palettes de 66 cartons - 11 cartons par rang</t>
  </si>
  <si>
    <t>le sachet</t>
  </si>
  <si>
    <t xml:space="preserve"> </t>
  </si>
  <si>
    <t>Q317Zxx</t>
  </si>
  <si>
    <t xml:space="preserve">GANTS NITRILES power GRIP ORANGE NON POUDRES </t>
  </si>
  <si>
    <t>GANT VINYLE NON POUDRES GRADE A - AQL 1,5 - NATUREL - TAILLE S</t>
  </si>
  <si>
    <t xml:space="preserve"> Bobine PURE CELL. blanc GfréCollé 1000fmt  25x25cm - 2 plis</t>
  </si>
  <si>
    <t>Lots de 2 bobines - 14 bobines par rang - Palettes de 140 bobines</t>
  </si>
  <si>
    <t xml:space="preserve"> Bobine ess. chamois 1000F Gaufré Collé 22x25cm - 2plis</t>
  </si>
  <si>
    <t>Lot de 2 bobines - 14 bobines par rang - Palettes de 154 bobines</t>
  </si>
  <si>
    <t>H108Pot</t>
  </si>
  <si>
    <t>Ess-mains blanc Dév.Central pure cell 160fmts 20x30cm Gaufré Collé</t>
  </si>
  <si>
    <t>Packs de 12 rouleaux - Palettes de 50 packs - 5 packs par rang</t>
  </si>
  <si>
    <t>Mixte 4 palettes</t>
  </si>
  <si>
    <t>LH46ABL</t>
  </si>
  <si>
    <t>DISTRIBUTEUR ABS BLANC POUR ESSUIE-MAINS PLIES "SERIE 4"</t>
  </si>
  <si>
    <t>Li70ABL</t>
  </si>
  <si>
    <t>DISTRIBUTEUR ABS BLANC 'Série7' pour 2 petits ROULEAUX PAPIER TOILETTE type domestique</t>
  </si>
  <si>
    <t xml:space="preserve">Fenêtre de visu - Capacité diam. 12,7cm </t>
  </si>
  <si>
    <t>LI71ABL</t>
  </si>
  <si>
    <t>DISTRIBUTEUR ABS 'Série7' BLANC POUR ROULEAUX DE PAPIER TOILETTE MINIROL</t>
  </si>
  <si>
    <r>
      <t xml:space="preserve">PAPIER TOILETTE MAXIROLLz89mm  </t>
    </r>
    <r>
      <rPr>
        <b/>
        <sz val="11"/>
        <rFont val="Times New Roman"/>
        <family val="1"/>
      </rPr>
      <t>350 mètres</t>
    </r>
    <r>
      <rPr>
        <sz val="11"/>
        <rFont val="Times New Roman"/>
        <family val="1"/>
      </rPr>
      <t xml:space="preserve"> PURE PATE BLANCHE 2pl lisse</t>
    </r>
  </si>
  <si>
    <r>
      <t>PH MAXIROL</t>
    </r>
    <r>
      <rPr>
        <sz val="12"/>
        <rFont val="Times New Roman"/>
        <family val="1"/>
      </rPr>
      <t xml:space="preserve"> Lz83mm - </t>
    </r>
    <r>
      <rPr>
        <b/>
        <sz val="11"/>
        <rFont val="Times New Roman"/>
        <family val="1"/>
      </rPr>
      <t>350m prédécoupé -</t>
    </r>
    <r>
      <rPr>
        <sz val="11"/>
        <rFont val="Times New Roman"/>
        <family val="1"/>
      </rPr>
      <t xml:space="preserve"> OUATE recyclée BLANCHIE 2pl LISSE - </t>
    </r>
    <r>
      <rPr>
        <b/>
        <sz val="11"/>
        <color indexed="17"/>
        <rFont val="Times New Roman"/>
        <family val="1"/>
      </rPr>
      <t>Ecolabel</t>
    </r>
  </si>
  <si>
    <t>Li77ABL</t>
  </si>
  <si>
    <t>DISTRIBUTEUR ABS BLANC 'Série7' pour rouleaux PAPIER TOILETTE MAXI - Capacité diam.30cm</t>
  </si>
  <si>
    <t>LS72ABL</t>
  </si>
  <si>
    <t>DISTRIBUTEUR ABS 'Série 4" BLANC POUR SAVON LIQUIDE</t>
  </si>
  <si>
    <t>DISTRIBUTEUR ABS 'Série 7" BLANC POUR SAVON LIQUIDE</t>
  </si>
  <si>
    <t>NH450BL</t>
  </si>
  <si>
    <t>NH451xx</t>
  </si>
  <si>
    <t>NH452xx</t>
  </si>
  <si>
    <t>Cartons de 400 serviettes (8 paquets x 50 pcs)- Palettes de 24 cartons - 4 cartons par rang</t>
  </si>
  <si>
    <t>Cartons de 10 boîtes distributrices de 50 pièces - Palettes de 54 cartons - 9 cartons par rang</t>
  </si>
  <si>
    <t>I373Mnt</t>
  </si>
  <si>
    <r>
      <t xml:space="preserve">PAPIER TOILETTE PETITS RLX </t>
    </r>
    <r>
      <rPr>
        <b/>
        <sz val="11"/>
        <rFont val="Times New Roman"/>
        <family val="1"/>
      </rPr>
      <t>T160</t>
    </r>
    <r>
      <rPr>
        <sz val="11"/>
        <rFont val="Times New Roman"/>
        <family val="1"/>
      </rPr>
      <t xml:space="preserve"> Lz95x11,5cm PURE cell. BLANCHE 2pl Microgaufrée Ecolabel</t>
    </r>
  </si>
  <si>
    <t>Colis de 96 rouleaux (4x24) - Palettes de 24 colis  - 2 colis par rang</t>
  </si>
  <si>
    <t>H256MSM</t>
  </si>
  <si>
    <r>
      <t>ESSUIE-MAINS</t>
    </r>
    <r>
      <rPr>
        <b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enchevêtrés pliés en</t>
    </r>
    <r>
      <rPr>
        <b/>
        <sz val="11"/>
        <color theme="1"/>
        <rFont val="Times New Roman"/>
        <family val="1"/>
      </rPr>
      <t xml:space="preserve"> Z </t>
    </r>
    <r>
      <rPr>
        <sz val="11"/>
        <color theme="1"/>
        <rFont val="Times New Roman"/>
        <family val="1"/>
      </rPr>
      <t xml:space="preserve">Fmts </t>
    </r>
    <r>
      <rPr>
        <b/>
        <sz val="11"/>
        <color theme="1"/>
        <rFont val="Times New Roman"/>
        <family val="1"/>
      </rPr>
      <t xml:space="preserve">24x24cm </t>
    </r>
    <r>
      <rPr>
        <sz val="11"/>
        <color theme="1"/>
        <rFont val="Times New Roman"/>
        <family val="1"/>
      </rPr>
      <t>PURE Cell.BLANC 2pl Gaufré Collé</t>
    </r>
  </si>
  <si>
    <t>Colis de 3750 essuyages (25 x 150fmts) - Palettes de 40 cartons - 4 cartons par rang</t>
  </si>
  <si>
    <r>
      <t xml:space="preserve">BOBINE T1500 - </t>
    </r>
    <r>
      <rPr>
        <b/>
        <sz val="11"/>
        <rFont val="Times New Roman"/>
        <family val="1"/>
      </rPr>
      <t>Fmts 24x25cm</t>
    </r>
    <r>
      <rPr>
        <sz val="11"/>
        <rFont val="Times New Roman"/>
        <family val="1"/>
      </rPr>
      <t xml:space="preserve">  Ouate NATUR'OUATE 2plis GAUFREE COLLEE</t>
    </r>
  </si>
  <si>
    <t>J218Lmr</t>
  </si>
  <si>
    <t>J239Lmr</t>
  </si>
  <si>
    <t>J175Lmr</t>
  </si>
  <si>
    <t>Pri x nets facturés HT par</t>
  </si>
  <si>
    <t>NAPPES AIRLAID  BLANCHES - 1,20 m x 50 m - 1 pli</t>
  </si>
  <si>
    <t>NAPPES AIRLAID PASTEL - 1,20 x 50 m - 1 pli</t>
  </si>
  <si>
    <t>NAPPES AIRLAID COULEURS VIVES - 1,20 m x 50 m - 1 pli</t>
  </si>
  <si>
    <t>GBM190P</t>
  </si>
  <si>
    <t>GBM705PWZ</t>
  </si>
  <si>
    <t>GBM148LWZ</t>
  </si>
  <si>
    <t>GBM191L</t>
  </si>
  <si>
    <t>GBM905LSM</t>
  </si>
  <si>
    <t>GBT704PSM</t>
  </si>
  <si>
    <t>GBQ149LWZ</t>
  </si>
  <si>
    <t>GBQ906LSM</t>
  </si>
  <si>
    <t>GCM750PWZ</t>
  </si>
  <si>
    <t>GNT755PSM</t>
  </si>
  <si>
    <t>GCM159LWZ</t>
  </si>
  <si>
    <t>GCM160LWZ</t>
  </si>
  <si>
    <t>GCQ161LWZ</t>
  </si>
  <si>
    <t>GUM766PWZ</t>
  </si>
  <si>
    <t>LS43ABL</t>
  </si>
  <si>
    <t xml:space="preserve">Livraisons sur palettes Europe échangées à la livraison ou abandonnées contre facturation de 12,00 € HT/pièce. </t>
  </si>
  <si>
    <t>LH74ABL</t>
  </si>
  <si>
    <r>
      <t xml:space="preserve">ESSUIE-MAINS Maxi DC </t>
    </r>
    <r>
      <rPr>
        <b/>
        <sz val="11"/>
        <rFont val="Times New Roman"/>
        <family val="1"/>
      </rPr>
      <t>450 FMTS 19x30cm</t>
    </r>
    <r>
      <rPr>
        <sz val="11"/>
        <rFont val="Times New Roman"/>
        <family val="1"/>
      </rPr>
      <t xml:space="preserve"> Ouate recyclée </t>
    </r>
    <r>
      <rPr>
        <b/>
        <sz val="11"/>
        <rFont val="Times New Roman"/>
        <family val="1"/>
      </rPr>
      <t>BLANCHE</t>
    </r>
    <r>
      <rPr>
        <sz val="11"/>
        <rFont val="Times New Roman"/>
        <family val="1"/>
      </rPr>
      <t xml:space="preserve"> 2plis LISSE </t>
    </r>
    <r>
      <rPr>
        <b/>
        <sz val="11"/>
        <color indexed="17"/>
        <rFont val="Times New Roman"/>
        <family val="1"/>
      </rPr>
      <t>Ecolabel</t>
    </r>
  </si>
  <si>
    <t xml:space="preserve">DISTRIBUTEUR ABS BLANC 'Série 7' pour rouelaux  ESSUIE-MAINS mini DC </t>
  </si>
  <si>
    <t>Capacité : laize 21cm / diam. utile 13,8cm - opaque</t>
  </si>
  <si>
    <t>Packs de 6 rouleaux - Palettes de 52 packs - 4 packs par rang</t>
  </si>
  <si>
    <t>H718P60</t>
  </si>
  <si>
    <r>
      <t>ESSUIE-MAINS Maxi DC</t>
    </r>
    <r>
      <rPr>
        <b/>
        <i/>
        <sz val="11"/>
        <color indexed="17"/>
        <rFont val="Times New Roman"/>
        <family val="1"/>
      </rPr>
      <t xml:space="preserve"> </t>
    </r>
    <r>
      <rPr>
        <b/>
        <sz val="11"/>
        <rFont val="Times New Roman"/>
        <family val="1"/>
      </rPr>
      <t>450 FMTS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18,5x20cm</t>
    </r>
    <r>
      <rPr>
        <sz val="11"/>
        <rFont val="Times New Roman"/>
        <family val="1"/>
      </rPr>
      <t xml:space="preserve"> PURE cell. BLANCHE 2plis GaufréCollé </t>
    </r>
    <r>
      <rPr>
        <b/>
        <sz val="11"/>
        <color rgb="FF006600"/>
        <rFont val="Times New Roman"/>
        <family val="1"/>
      </rPr>
      <t xml:space="preserve">Ecolabel </t>
    </r>
  </si>
  <si>
    <t>Version compacte - Packs de 6 rouleaux - Palettes de 60 packs - 5 packs par rang</t>
  </si>
  <si>
    <t>Lh75ABL</t>
  </si>
  <si>
    <t>DISTRIBUTEUR ABS BLANC Série 7 - pour ROULEAUX MAXI DC</t>
  </si>
  <si>
    <t>Capacité : laize 23cm / diam. 20,5cm  - Colis unitaires - Palettes de 90 pièces en 6 rangs de 15</t>
  </si>
  <si>
    <t>DISTRIBUTEUR ABS BLANC 'Série7' pour ESSUIE-MAINS tous formats PLIES</t>
  </si>
  <si>
    <t>Colis unitaires - Palettes de 144 pièces - 24 pièces par rang</t>
  </si>
  <si>
    <t>LH76ABL</t>
  </si>
  <si>
    <t>K334Z</t>
  </si>
  <si>
    <t>SERVIETTES DEGRAISSANTES 27x31cm non tissé pré-imprégné en seau distributeur</t>
  </si>
  <si>
    <t>Carton de 6 seaux distributeurs de 70 lingettes - Palettes de 32 cartons - 4 cartons par rang</t>
  </si>
  <si>
    <t>SERVIETTES DE TABLE OUATE GAMME HARMONIE 30x30</t>
  </si>
  <si>
    <t>SERVIETTES DE TABLE OUATE GAMME HARMONIE 30x40</t>
  </si>
  <si>
    <t>SERVIETTES DE TABLE OUATE GAMME HARMONIE 40x40</t>
  </si>
  <si>
    <t>SERVIETTES DE TABLE AIRLAID GAMME TANGO 40x40cm - UNIES</t>
  </si>
  <si>
    <t>Principe de fonctionnement franco sur des volumes de livraisons par 4 palettes en mixte produits.</t>
  </si>
  <si>
    <t>Mixte 8 palettes</t>
  </si>
  <si>
    <t>Mixte 16 palettes</t>
  </si>
  <si>
    <t>Sélection  FEVRIER 2025</t>
  </si>
  <si>
    <t>Carton de 4 bidons de 3 litres - Palettes de 45 cartons - 9 cartons par rang</t>
  </si>
  <si>
    <t>Unité de facturation</t>
  </si>
  <si>
    <t>Tarif GAES PLUS / Point E</t>
  </si>
  <si>
    <t>Rouleaux ESSUIE-MAINS Mini DEVIDAGE CENTRAL</t>
  </si>
  <si>
    <t>Rouleaux ESSUIE-MAINS Maxi DEVIDAGE CENTRAL -  450 FMTS</t>
  </si>
  <si>
    <r>
      <t xml:space="preserve">ESSUIE-MAINS Maxi DC </t>
    </r>
    <r>
      <rPr>
        <b/>
        <sz val="11"/>
        <rFont val="Times New Roman"/>
        <family val="1"/>
      </rPr>
      <t xml:space="preserve">450 FMTS 20x25cm </t>
    </r>
    <r>
      <rPr>
        <sz val="11"/>
        <rFont val="Times New Roman"/>
        <family val="1"/>
      </rPr>
      <t xml:space="preserve">OUATE </t>
    </r>
    <r>
      <rPr>
        <b/>
        <sz val="11"/>
        <color rgb="FF0000FF"/>
        <rFont val="Times New Roman"/>
        <family val="1"/>
      </rPr>
      <t>BLEUE</t>
    </r>
    <r>
      <rPr>
        <sz val="11"/>
        <rFont val="Times New Roman"/>
        <family val="1"/>
      </rPr>
      <t xml:space="preserve"> 2plis GAUFREE COLLEE</t>
    </r>
  </si>
  <si>
    <r>
      <t xml:space="preserve">ESSUIE-MAINS Maxi DC </t>
    </r>
    <r>
      <rPr>
        <b/>
        <sz val="11"/>
        <rFont val="Times New Roman"/>
        <family val="1"/>
      </rPr>
      <t xml:space="preserve">450 FMTS 20x25cm </t>
    </r>
    <r>
      <rPr>
        <sz val="11"/>
        <rFont val="Times New Roman"/>
        <family val="1"/>
      </rPr>
      <t xml:space="preserve">OUATE </t>
    </r>
    <r>
      <rPr>
        <b/>
        <sz val="11"/>
        <color theme="9" tint="-0.499984740745262"/>
        <rFont val="Times New Roman"/>
        <family val="1"/>
      </rPr>
      <t>CHAMOIS</t>
    </r>
    <r>
      <rPr>
        <sz val="11"/>
        <rFont val="Times New Roman"/>
        <family val="1"/>
      </rPr>
      <t xml:space="preserve"> 2plis GAUFREE COLLEE</t>
    </r>
  </si>
  <si>
    <t>2025 Mise à jour v3 du 13 02 2025 - application en date de commandes à partir du 15 Février 2025</t>
  </si>
  <si>
    <t>H166L</t>
  </si>
  <si>
    <r>
      <t xml:space="preserve">Maxi DC </t>
    </r>
    <r>
      <rPr>
        <b/>
        <sz val="11"/>
        <color theme="1"/>
        <rFont val="Times New Roman"/>
        <family val="1"/>
      </rPr>
      <t>450 FMTS 18,5x25cm</t>
    </r>
    <r>
      <rPr>
        <sz val="11"/>
        <color theme="1"/>
        <rFont val="Times New Roman"/>
        <family val="1"/>
      </rPr>
      <t xml:space="preserve"> - PURE CELL. extra blanc Lisse - Ecolabel</t>
    </r>
  </si>
  <si>
    <t>i273L</t>
  </si>
  <si>
    <t>Packs de 6 rouleaux - Rangs de 6 colis - Palettes de 48 packs</t>
  </si>
  <si>
    <r>
      <t xml:space="preserve">PH MAXIROL Lz83mm </t>
    </r>
    <r>
      <rPr>
        <b/>
        <sz val="11"/>
        <color theme="1"/>
        <rFont val="Times New Roman"/>
        <family val="1"/>
      </rPr>
      <t>380m</t>
    </r>
    <r>
      <rPr>
        <sz val="11"/>
        <color theme="1"/>
        <rFont val="Times New Roman"/>
        <family val="1"/>
      </rPr>
      <t xml:space="preserve"> PURE Cell. Blanc 2plis Lisse Ecolabel</t>
    </r>
  </si>
  <si>
    <t>i271L</t>
  </si>
  <si>
    <t>Packs de 12 rouleaux - Palettes de 60 packs - 5 colis par rang</t>
  </si>
  <si>
    <r>
      <t xml:space="preserve">PH Minirol </t>
    </r>
    <r>
      <rPr>
        <b/>
        <sz val="11"/>
        <color theme="1"/>
        <rFont val="Times New Roman"/>
        <family val="1"/>
      </rPr>
      <t>Lz83mm 180m</t>
    </r>
    <r>
      <rPr>
        <sz val="11"/>
        <color theme="1"/>
        <rFont val="Times New Roman"/>
        <family val="1"/>
      </rPr>
      <t xml:space="preserve"> prédécoupé PURE Cell Blanc 2plis Lisse - Ecolabel</t>
    </r>
  </si>
  <si>
    <t>i758Pot</t>
  </si>
  <si>
    <t>Mandrin 75mm - Packs de 12 rouleaux - Palettes de 48 packs - 4 colis par rang</t>
  </si>
  <si>
    <t>i255P</t>
  </si>
  <si>
    <r>
      <t xml:space="preserve">PH Minirol </t>
    </r>
    <r>
      <rPr>
        <b/>
        <sz val="11"/>
        <color theme="1"/>
        <rFont val="Times New Roman"/>
        <family val="1"/>
      </rPr>
      <t>Lz86mm 130 mètres</t>
    </r>
    <r>
      <rPr>
        <sz val="11"/>
        <color theme="1"/>
        <rFont val="Times New Roman"/>
        <family val="1"/>
      </rPr>
      <t xml:space="preserve"> PURE PATE BLANCHE 2pl Gaufré Collé</t>
    </r>
  </si>
  <si>
    <r>
      <t xml:space="preserve">PH Minirol </t>
    </r>
    <r>
      <rPr>
        <b/>
        <sz val="11"/>
        <color theme="1"/>
        <rFont val="Times New Roman"/>
        <family val="1"/>
      </rPr>
      <t>Lz80mm 160m</t>
    </r>
    <r>
      <rPr>
        <sz val="11"/>
        <color theme="1"/>
        <rFont val="Times New Roman"/>
        <family val="1"/>
      </rPr>
      <t xml:space="preserve"> prédécoupé PURE CELL 2pl GaufréCollé  </t>
    </r>
  </si>
  <si>
    <t>Cartons de 12 rouleaux - Palettes de 15 cartons - 5 cartons par rang</t>
  </si>
  <si>
    <r>
      <t xml:space="preserve">Draps d'examen  </t>
    </r>
    <r>
      <rPr>
        <b/>
        <sz val="11"/>
        <color theme="1"/>
        <rFont val="Times New Roman"/>
        <family val="1"/>
      </rPr>
      <t>Lz60cm 140fmts de 38cm</t>
    </r>
    <r>
      <rPr>
        <sz val="11"/>
        <color theme="1"/>
        <rFont val="Times New Roman"/>
        <family val="1"/>
      </rPr>
      <t xml:space="preserve">  PURE cell. BLANCHE 2plis Lisse</t>
    </r>
  </si>
  <si>
    <t>J263Lmr</t>
  </si>
  <si>
    <t>Cartons de 9 rouleaux - Rangs de 6 cartons - Palettes de 18 cartons</t>
  </si>
  <si>
    <t>J331Pmr</t>
  </si>
  <si>
    <r>
      <t xml:space="preserve">DRAPS D'EXAMENS </t>
    </r>
    <r>
      <rPr>
        <b/>
        <sz val="11"/>
        <rFont val="Times New Roman"/>
        <family val="1"/>
      </rPr>
      <t>Lz60cm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135fmts de 35cm -</t>
    </r>
    <r>
      <rPr>
        <sz val="11"/>
        <rFont val="Times New Roman"/>
        <family val="1"/>
      </rPr>
      <t xml:space="preserve"> PURE cell. </t>
    </r>
    <r>
      <rPr>
        <b/>
        <sz val="11"/>
        <rFont val="Times New Roman"/>
        <family val="1"/>
      </rPr>
      <t xml:space="preserve">BLANCHE 2plis </t>
    </r>
    <r>
      <rPr>
        <sz val="11"/>
        <rFont val="Times New Roman"/>
        <family val="1"/>
      </rPr>
      <t xml:space="preserve">Gaufrée Collée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</si>
</sst>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0"/>
    <numFmt numFmtId="165" formatCode="_-* #,##0.00\ [$€-1]_-;\-* #,##0.00\ [$€-1]_-;_-* &quot;-&quot;??\ [$€-1]_-"/>
    <numFmt numFmtId="166" formatCode="0.00_)"/>
    <numFmt numFmtId="167" formatCode="0.000_)"/>
    <numFmt numFmtId="168" formatCode="0.000"/>
    <numFmt numFmtId="169" formatCode="#,##0.00\ &quot;€&quot;"/>
    <numFmt numFmtId="170" formatCode="#,##0.000\ &quot;€&quot;"/>
    <numFmt numFmtId="171" formatCode="_-* #,##0.00\ [$€-40C]_-;\-* #,##0.00\ [$€-40C]_-;_-* &quot;-&quot;??\ [$€-40C]_-;_-@_-"/>
  </numFmts>
  <fonts count="44">
    <font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i/>
      <sz val="8"/>
      <name val="Times New Roman"/>
      <family val="1"/>
    </font>
    <font>
      <i/>
      <sz val="9"/>
      <name val="Times New Roman"/>
      <family val="1"/>
    </font>
    <font>
      <sz val="10"/>
      <name val="Courier New"/>
      <family val="3"/>
    </font>
    <font>
      <sz val="12"/>
      <name val="Arial MT"/>
    </font>
    <font>
      <b/>
      <i/>
      <sz val="11"/>
      <name val="Times New Roman"/>
      <family val="1"/>
    </font>
    <font>
      <b/>
      <i/>
      <sz val="9"/>
      <name val="Times New Roman"/>
      <family val="1"/>
    </font>
    <font>
      <sz val="9"/>
      <name val="Times New Roman"/>
      <family val="1"/>
    </font>
    <font>
      <sz val="12"/>
      <name val="Arial MT"/>
      <family val="2"/>
    </font>
    <font>
      <sz val="8"/>
      <name val="Times New Roman"/>
      <family val="1"/>
    </font>
    <font>
      <b/>
      <sz val="10"/>
      <name val="Arial"/>
      <family val="2"/>
    </font>
    <font>
      <b/>
      <sz val="9"/>
      <name val="Times New Roman"/>
      <family val="1"/>
    </font>
    <font>
      <b/>
      <i/>
      <sz val="11"/>
      <color indexed="17"/>
      <name val="Times New Roman"/>
      <family val="1"/>
    </font>
    <font>
      <sz val="10"/>
      <color indexed="10"/>
      <name val="Arial"/>
      <family val="2"/>
    </font>
    <font>
      <b/>
      <u/>
      <sz val="12"/>
      <name val="Times New Roman"/>
      <family val="1"/>
    </font>
    <font>
      <b/>
      <sz val="11"/>
      <color indexed="17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color rgb="FFC0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b/>
      <sz val="10"/>
      <color rgb="FF0000FF"/>
      <name val="Arial"/>
      <family val="2"/>
    </font>
    <font>
      <b/>
      <sz val="11"/>
      <color rgb="FF0000FF"/>
      <name val="Times New Roman"/>
      <family val="1"/>
    </font>
    <font>
      <sz val="10"/>
      <color rgb="FF0000FF"/>
      <name val="Arial"/>
      <family val="2"/>
    </font>
    <font>
      <sz val="10"/>
      <color theme="1"/>
      <name val="Arial"/>
      <family val="2"/>
    </font>
    <font>
      <i/>
      <sz val="8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Arial"/>
      <family val="2"/>
    </font>
    <font>
      <b/>
      <sz val="9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rgb="FF006600"/>
      <name val="Times New Roman"/>
      <family val="1"/>
    </font>
    <font>
      <b/>
      <sz val="12"/>
      <color rgb="FF0000FF"/>
      <name val="Times New Roman"/>
      <family val="1"/>
    </font>
    <font>
      <b/>
      <sz val="11"/>
      <color theme="9" tint="-0.499984740745262"/>
      <name val="Times New Roman"/>
      <family val="1"/>
    </font>
    <font>
      <i/>
      <sz val="9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dotted">
        <color theme="1"/>
      </bottom>
      <diagonal/>
    </border>
    <border>
      <left style="thin">
        <color theme="1"/>
      </left>
      <right style="thin">
        <color theme="1"/>
      </right>
      <top/>
      <bottom style="dotted">
        <color theme="1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hair">
        <color theme="1"/>
      </top>
      <bottom/>
      <diagonal/>
    </border>
    <border>
      <left/>
      <right/>
      <top style="hair">
        <color theme="1"/>
      </top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0" fontId="10" fillId="0" borderId="0"/>
    <xf numFmtId="0" fontId="1" fillId="0" borderId="0"/>
    <xf numFmtId="0" fontId="15" fillId="0" borderId="0"/>
    <xf numFmtId="0" fontId="11" fillId="0" borderId="0"/>
    <xf numFmtId="0" fontId="15" fillId="0" borderId="0"/>
    <xf numFmtId="9" fontId="25" fillId="0" borderId="0" applyFont="0" applyFill="0" applyBorder="0" applyAlignment="0" applyProtection="0"/>
  </cellStyleXfs>
  <cellXfs count="566">
    <xf numFmtId="0" fontId="0" fillId="0" borderId="0" xfId="0"/>
    <xf numFmtId="0" fontId="2" fillId="0" borderId="0" xfId="3" applyFont="1" applyAlignment="1">
      <alignment horizontal="left"/>
    </xf>
    <xf numFmtId="0" fontId="1" fillId="0" borderId="0" xfId="3"/>
    <xf numFmtId="0" fontId="3" fillId="0" borderId="0" xfId="3" applyFont="1"/>
    <xf numFmtId="0" fontId="2" fillId="0" borderId="0" xfId="3" applyFont="1"/>
    <xf numFmtId="4" fontId="3" fillId="0" borderId="0" xfId="3" applyNumberFormat="1" applyFont="1"/>
    <xf numFmtId="0" fontId="5" fillId="2" borderId="1" xfId="3" applyFont="1" applyFill="1" applyBorder="1"/>
    <xf numFmtId="0" fontId="6" fillId="2" borderId="2" xfId="3" applyFont="1" applyFill="1" applyBorder="1"/>
    <xf numFmtId="0" fontId="3" fillId="0" borderId="4" xfId="3" applyFont="1" applyBorder="1"/>
    <xf numFmtId="0" fontId="6" fillId="0" borderId="5" xfId="0" applyFont="1" applyBorder="1"/>
    <xf numFmtId="0" fontId="6" fillId="0" borderId="6" xfId="0" applyFont="1" applyBorder="1"/>
    <xf numFmtId="0" fontId="3" fillId="0" borderId="5" xfId="3" applyFont="1" applyBorder="1"/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4" fontId="6" fillId="0" borderId="0" xfId="0" applyNumberFormat="1" applyFont="1"/>
    <xf numFmtId="0" fontId="6" fillId="0" borderId="9" xfId="3" applyFont="1" applyBorder="1"/>
    <xf numFmtId="0" fontId="6" fillId="0" borderId="10" xfId="3" applyFont="1" applyBorder="1"/>
    <xf numFmtId="0" fontId="6" fillId="0" borderId="0" xfId="3" applyFont="1"/>
    <xf numFmtId="4" fontId="6" fillId="0" borderId="0" xfId="3" applyNumberFormat="1" applyFont="1"/>
    <xf numFmtId="0" fontId="8" fillId="0" borderId="6" xfId="0" applyFont="1" applyBorder="1"/>
    <xf numFmtId="4" fontId="6" fillId="0" borderId="11" xfId="3" applyNumberFormat="1" applyFont="1" applyBorder="1"/>
    <xf numFmtId="0" fontId="6" fillId="2" borderId="2" xfId="0" applyFont="1" applyFill="1" applyBorder="1"/>
    <xf numFmtId="0" fontId="3" fillId="0" borderId="4" xfId="0" applyFont="1" applyBorder="1"/>
    <xf numFmtId="0" fontId="3" fillId="0" borderId="12" xfId="0" applyFont="1" applyBorder="1"/>
    <xf numFmtId="0" fontId="6" fillId="0" borderId="0" xfId="5" applyFont="1"/>
    <xf numFmtId="0" fontId="6" fillId="0" borderId="4" xfId="3" applyFont="1" applyBorder="1"/>
    <xf numFmtId="0" fontId="1" fillId="0" borderId="12" xfId="3" applyBorder="1"/>
    <xf numFmtId="0" fontId="1" fillId="0" borderId="10" xfId="3" applyBorder="1"/>
    <xf numFmtId="0" fontId="1" fillId="0" borderId="4" xfId="3" applyBorder="1"/>
    <xf numFmtId="0" fontId="1" fillId="0" borderId="9" xfId="3" applyBorder="1"/>
    <xf numFmtId="0" fontId="6" fillId="0" borderId="5" xfId="0" applyFont="1" applyBorder="1" applyAlignment="1">
      <alignment horizontal="justify"/>
    </xf>
    <xf numFmtId="4" fontId="6" fillId="0" borderId="0" xfId="0" applyNumberFormat="1" applyFont="1" applyAlignment="1">
      <alignment horizontal="justify"/>
    </xf>
    <xf numFmtId="0" fontId="6" fillId="0" borderId="0" xfId="0" applyFont="1" applyAlignment="1">
      <alignment horizontal="justify"/>
    </xf>
    <xf numFmtId="0" fontId="6" fillId="0" borderId="6" xfId="0" applyFont="1" applyBorder="1" applyAlignment="1">
      <alignment horizontal="justify"/>
    </xf>
    <xf numFmtId="0" fontId="6" fillId="0" borderId="9" xfId="0" applyFont="1" applyBorder="1"/>
    <xf numFmtId="0" fontId="6" fillId="0" borderId="10" xfId="0" applyFont="1" applyBorder="1"/>
    <xf numFmtId="0" fontId="1" fillId="0" borderId="6" xfId="3" applyBorder="1"/>
    <xf numFmtId="0" fontId="6" fillId="0" borderId="9" xfId="0" applyFont="1" applyBorder="1" applyAlignment="1">
      <alignment horizontal="justify"/>
    </xf>
    <xf numFmtId="0" fontId="6" fillId="0" borderId="10" xfId="0" applyFont="1" applyBorder="1" applyAlignment="1">
      <alignment horizontal="justify"/>
    </xf>
    <xf numFmtId="0" fontId="5" fillId="0" borderId="7" xfId="0" applyFont="1" applyBorder="1" applyAlignment="1">
      <alignment horizontal="left"/>
    </xf>
    <xf numFmtId="0" fontId="11" fillId="0" borderId="0" xfId="5"/>
    <xf numFmtId="0" fontId="6" fillId="0" borderId="0" xfId="5" applyFont="1" applyAlignment="1">
      <alignment horizontal="center"/>
    </xf>
    <xf numFmtId="0" fontId="6" fillId="0" borderId="0" xfId="5" applyFont="1" applyAlignment="1">
      <alignment horizontal="left" vertical="center"/>
    </xf>
    <xf numFmtId="0" fontId="6" fillId="0" borderId="0" xfId="5" applyFont="1" applyAlignment="1">
      <alignment horizontal="left"/>
    </xf>
    <xf numFmtId="0" fontId="6" fillId="0" borderId="0" xfId="5" applyFont="1" applyAlignment="1">
      <alignment horizontal="center" vertical="center"/>
    </xf>
    <xf numFmtId="0" fontId="5" fillId="0" borderId="0" xfId="5" applyFont="1" applyAlignment="1">
      <alignment horizontal="left"/>
    </xf>
    <xf numFmtId="0" fontId="5" fillId="0" borderId="0" xfId="5" applyFont="1" applyAlignment="1">
      <alignment horizontal="left" vertical="center"/>
    </xf>
    <xf numFmtId="0" fontId="11" fillId="0" borderId="0" xfId="5" applyAlignment="1">
      <alignment horizontal="left"/>
    </xf>
    <xf numFmtId="4" fontId="14" fillId="5" borderId="11" xfId="0" applyNumberFormat="1" applyFont="1" applyFill="1" applyBorder="1"/>
    <xf numFmtId="0" fontId="14" fillId="5" borderId="10" xfId="0" applyFont="1" applyFill="1" applyBorder="1"/>
    <xf numFmtId="4" fontId="14" fillId="3" borderId="11" xfId="0" applyNumberFormat="1" applyFont="1" applyFill="1" applyBorder="1" applyAlignment="1">
      <alignment horizontal="right"/>
    </xf>
    <xf numFmtId="0" fontId="6" fillId="0" borderId="5" xfId="3" applyFont="1" applyBorder="1"/>
    <xf numFmtId="9" fontId="6" fillId="0" borderId="5" xfId="7" applyFont="1" applyBorder="1" applyAlignment="1"/>
    <xf numFmtId="0" fontId="5" fillId="0" borderId="16" xfId="0" applyFont="1" applyBorder="1" applyAlignment="1">
      <alignment horizontal="left"/>
    </xf>
    <xf numFmtId="0" fontId="5" fillId="0" borderId="16" xfId="5" applyFont="1" applyBorder="1" applyAlignment="1">
      <alignment horizontal="left" vertical="center"/>
    </xf>
    <xf numFmtId="0" fontId="5" fillId="0" borderId="17" xfId="5" applyFont="1" applyBorder="1" applyAlignment="1">
      <alignment horizontal="left" vertical="center"/>
    </xf>
    <xf numFmtId="0" fontId="5" fillId="0" borderId="16" xfId="5" applyFont="1" applyBorder="1" applyAlignment="1">
      <alignment horizontal="left"/>
    </xf>
    <xf numFmtId="0" fontId="5" fillId="2" borderId="18" xfId="5" applyFont="1" applyFill="1" applyBorder="1" applyAlignment="1">
      <alignment horizontal="left"/>
    </xf>
    <xf numFmtId="0" fontId="6" fillId="2" borderId="19" xfId="5" applyFont="1" applyFill="1" applyBorder="1" applyAlignment="1">
      <alignment horizontal="center" vertical="top"/>
    </xf>
    <xf numFmtId="0" fontId="6" fillId="0" borderId="20" xfId="5" applyFont="1" applyBorder="1" applyAlignment="1">
      <alignment horizontal="center" vertical="top"/>
    </xf>
    <xf numFmtId="0" fontId="6" fillId="0" borderId="21" xfId="5" applyFont="1" applyBorder="1" applyAlignment="1">
      <alignment horizontal="left" vertical="center"/>
    </xf>
    <xf numFmtId="0" fontId="6" fillId="0" borderId="21" xfId="0" applyFont="1" applyBorder="1"/>
    <xf numFmtId="0" fontId="6" fillId="0" borderId="21" xfId="5" applyFont="1" applyBorder="1"/>
    <xf numFmtId="0" fontId="6" fillId="0" borderId="22" xfId="5" applyFont="1" applyBorder="1" applyAlignment="1">
      <alignment horizontal="left" vertical="center"/>
    </xf>
    <xf numFmtId="4" fontId="14" fillId="5" borderId="0" xfId="0" applyNumberFormat="1" applyFont="1" applyFill="1"/>
    <xf numFmtId="0" fontId="5" fillId="0" borderId="23" xfId="5" applyFont="1" applyBorder="1" applyAlignment="1">
      <alignment horizontal="left"/>
    </xf>
    <xf numFmtId="0" fontId="13" fillId="5" borderId="23" xfId="0" applyFont="1" applyFill="1" applyBorder="1"/>
    <xf numFmtId="0" fontId="13" fillId="5" borderId="24" xfId="0" applyFont="1" applyFill="1" applyBorder="1"/>
    <xf numFmtId="4" fontId="14" fillId="5" borderId="24" xfId="0" applyNumberFormat="1" applyFont="1" applyFill="1" applyBorder="1"/>
    <xf numFmtId="0" fontId="14" fillId="5" borderId="25" xfId="0" applyFont="1" applyFill="1" applyBorder="1"/>
    <xf numFmtId="0" fontId="13" fillId="5" borderId="17" xfId="0" applyFont="1" applyFill="1" applyBorder="1"/>
    <xf numFmtId="0" fontId="13" fillId="5" borderId="26" xfId="0" applyFont="1" applyFill="1" applyBorder="1"/>
    <xf numFmtId="4" fontId="14" fillId="5" borderId="26" xfId="0" applyNumberFormat="1" applyFont="1" applyFill="1" applyBorder="1"/>
    <xf numFmtId="0" fontId="14" fillId="5" borderId="27" xfId="0" applyFont="1" applyFill="1" applyBorder="1"/>
    <xf numFmtId="0" fontId="6" fillId="0" borderId="20" xfId="5" applyFont="1" applyBorder="1" applyAlignment="1">
      <alignment horizontal="left" vertical="center"/>
    </xf>
    <xf numFmtId="0" fontId="6" fillId="0" borderId="16" xfId="5" applyFont="1" applyBorder="1" applyAlignment="1">
      <alignment horizontal="left"/>
    </xf>
    <xf numFmtId="0" fontId="6" fillId="0" borderId="17" xfId="5" applyFont="1" applyBorder="1" applyAlignment="1">
      <alignment horizontal="left"/>
    </xf>
    <xf numFmtId="0" fontId="6" fillId="0" borderId="23" xfId="5" applyFont="1" applyBorder="1" applyAlignment="1">
      <alignment horizontal="left"/>
    </xf>
    <xf numFmtId="0" fontId="6" fillId="0" borderId="20" xfId="5" applyFont="1" applyBorder="1"/>
    <xf numFmtId="0" fontId="6" fillId="0" borderId="22" xfId="5" applyFont="1" applyBorder="1"/>
    <xf numFmtId="0" fontId="6" fillId="2" borderId="24" xfId="5" applyFont="1" applyFill="1" applyBorder="1" applyAlignment="1">
      <alignment horizontal="center" vertical="top"/>
    </xf>
    <xf numFmtId="0" fontId="13" fillId="5" borderId="0" xfId="0" applyFont="1" applyFill="1"/>
    <xf numFmtId="0" fontId="13" fillId="5" borderId="11" xfId="0" applyFont="1" applyFill="1" applyBorder="1"/>
    <xf numFmtId="0" fontId="13" fillId="5" borderId="17" xfId="0" applyFont="1" applyFill="1" applyBorder="1" applyAlignment="1">
      <alignment horizontal="left"/>
    </xf>
    <xf numFmtId="0" fontId="13" fillId="5" borderId="16" xfId="0" applyFont="1" applyFill="1" applyBorder="1" applyAlignment="1">
      <alignment horizontal="left"/>
    </xf>
    <xf numFmtId="0" fontId="14" fillId="5" borderId="28" xfId="0" applyFont="1" applyFill="1" applyBorder="1"/>
    <xf numFmtId="0" fontId="5" fillId="0" borderId="29" xfId="5" applyFont="1" applyBorder="1" applyAlignment="1">
      <alignment horizontal="left" vertical="center"/>
    </xf>
    <xf numFmtId="4" fontId="14" fillId="5" borderId="27" xfId="0" applyNumberFormat="1" applyFont="1" applyFill="1" applyBorder="1"/>
    <xf numFmtId="0" fontId="5" fillId="0" borderId="23" xfId="0" applyFont="1" applyBorder="1" applyAlignment="1">
      <alignment horizontal="left"/>
    </xf>
    <xf numFmtId="0" fontId="6" fillId="0" borderId="20" xfId="0" applyFont="1" applyBorder="1"/>
    <xf numFmtId="4" fontId="3" fillId="0" borderId="23" xfId="3" applyNumberFormat="1" applyFont="1" applyBorder="1"/>
    <xf numFmtId="164" fontId="8" fillId="6" borderId="0" xfId="0" applyNumberFormat="1" applyFont="1" applyFill="1"/>
    <xf numFmtId="0" fontId="6" fillId="6" borderId="26" xfId="5" applyFont="1" applyFill="1" applyBorder="1"/>
    <xf numFmtId="0" fontId="6" fillId="6" borderId="24" xfId="5" applyFont="1" applyFill="1" applyBorder="1"/>
    <xf numFmtId="166" fontId="14" fillId="6" borderId="26" xfId="5" applyNumberFormat="1" applyFont="1" applyFill="1" applyBorder="1" applyAlignment="1">
      <alignment horizontal="right" vertical="center"/>
    </xf>
    <xf numFmtId="166" fontId="14" fillId="6" borderId="0" xfId="5" applyNumberFormat="1" applyFont="1" applyFill="1" applyAlignment="1">
      <alignment horizontal="right" vertical="center"/>
    </xf>
    <xf numFmtId="0" fontId="6" fillId="0" borderId="0" xfId="5" applyFont="1" applyAlignment="1">
      <alignment horizontal="right"/>
    </xf>
    <xf numFmtId="0" fontId="6" fillId="0" borderId="16" xfId="5" applyFont="1" applyBorder="1" applyAlignment="1">
      <alignment horizontal="right" vertical="top"/>
    </xf>
    <xf numFmtId="167" fontId="6" fillId="0" borderId="17" xfId="5" applyNumberFormat="1" applyFont="1" applyBorder="1" applyAlignment="1">
      <alignment horizontal="right" vertical="center"/>
    </xf>
    <xf numFmtId="0" fontId="6" fillId="0" borderId="23" xfId="5" applyFont="1" applyBorder="1" applyAlignment="1">
      <alignment horizontal="right" vertical="top"/>
    </xf>
    <xf numFmtId="0" fontId="14" fillId="5" borderId="0" xfId="0" applyFont="1" applyFill="1" applyAlignment="1">
      <alignment horizontal="right"/>
    </xf>
    <xf numFmtId="0" fontId="14" fillId="5" borderId="26" xfId="0" applyFont="1" applyFill="1" applyBorder="1" applyAlignment="1">
      <alignment horizontal="right"/>
    </xf>
    <xf numFmtId="166" fontId="6" fillId="0" borderId="23" xfId="5" applyNumberFormat="1" applyFont="1" applyBorder="1" applyAlignment="1">
      <alignment horizontal="right" vertical="center"/>
    </xf>
    <xf numFmtId="166" fontId="6" fillId="0" borderId="16" xfId="5" applyNumberFormat="1" applyFont="1" applyBorder="1" applyAlignment="1">
      <alignment horizontal="right" vertical="center"/>
    </xf>
    <xf numFmtId="4" fontId="14" fillId="5" borderId="26" xfId="0" applyNumberFormat="1" applyFont="1" applyFill="1" applyBorder="1" applyAlignment="1">
      <alignment horizontal="right"/>
    </xf>
    <xf numFmtId="0" fontId="6" fillId="0" borderId="0" xfId="5" applyFont="1" applyAlignment="1">
      <alignment horizontal="right" vertical="center"/>
    </xf>
    <xf numFmtId="0" fontId="6" fillId="0" borderId="23" xfId="5" applyFont="1" applyBorder="1" applyAlignment="1">
      <alignment horizontal="right"/>
    </xf>
    <xf numFmtId="0" fontId="6" fillId="0" borderId="16" xfId="5" applyFont="1" applyBorder="1" applyAlignment="1">
      <alignment horizontal="center" vertical="top"/>
    </xf>
    <xf numFmtId="0" fontId="6" fillId="0" borderId="7" xfId="0" applyFont="1" applyBorder="1"/>
    <xf numFmtId="0" fontId="20" fillId="0" borderId="0" xfId="3" applyFont="1" applyAlignment="1">
      <alignment horizontal="left"/>
    </xf>
    <xf numFmtId="2" fontId="3" fillId="0" borderId="0" xfId="3" applyNumberFormat="1" applyFont="1" applyAlignment="1">
      <alignment horizontal="right"/>
    </xf>
    <xf numFmtId="0" fontId="3" fillId="0" borderId="0" xfId="3" applyFont="1" applyAlignment="1">
      <alignment horizontal="left"/>
    </xf>
    <xf numFmtId="0" fontId="3" fillId="0" borderId="9" xfId="3" applyFont="1" applyBorder="1"/>
    <xf numFmtId="0" fontId="5" fillId="0" borderId="4" xfId="3" applyFont="1" applyBorder="1"/>
    <xf numFmtId="0" fontId="5" fillId="0" borderId="9" xfId="3" applyFont="1" applyBorder="1" applyAlignment="1">
      <alignment horizontal="left"/>
    </xf>
    <xf numFmtId="0" fontId="2" fillId="0" borderId="4" xfId="3" applyFont="1" applyBorder="1"/>
    <xf numFmtId="0" fontId="2" fillId="0" borderId="9" xfId="3" applyFont="1" applyBorder="1"/>
    <xf numFmtId="2" fontId="3" fillId="0" borderId="0" xfId="3" applyNumberFormat="1" applyFont="1"/>
    <xf numFmtId="0" fontId="21" fillId="0" borderId="0" xfId="3" applyFont="1" applyAlignment="1">
      <alignment horizontal="left"/>
    </xf>
    <xf numFmtId="4" fontId="3" fillId="0" borderId="17" xfId="3" applyNumberFormat="1" applyFont="1" applyBorder="1"/>
    <xf numFmtId="2" fontId="2" fillId="0" borderId="0" xfId="3" applyNumberFormat="1" applyFont="1" applyAlignment="1">
      <alignment horizontal="right"/>
    </xf>
    <xf numFmtId="4" fontId="2" fillId="0" borderId="0" xfId="3" applyNumberFormat="1" applyFont="1"/>
    <xf numFmtId="2" fontId="2" fillId="0" borderId="0" xfId="3" applyNumberFormat="1" applyFont="1"/>
    <xf numFmtId="0" fontId="17" fillId="0" borderId="0" xfId="3" applyFont="1"/>
    <xf numFmtId="0" fontId="6" fillId="2" borderId="13" xfId="3" applyFont="1" applyFill="1" applyBorder="1"/>
    <xf numFmtId="4" fontId="3" fillId="6" borderId="3" xfId="3" applyNumberFormat="1" applyFont="1" applyFill="1" applyBorder="1"/>
    <xf numFmtId="0" fontId="6" fillId="0" borderId="0" xfId="0" applyFont="1"/>
    <xf numFmtId="0" fontId="6" fillId="0" borderId="11" xfId="0" applyFont="1" applyBorder="1"/>
    <xf numFmtId="0" fontId="5" fillId="0" borderId="0" xfId="0" applyFont="1" applyAlignment="1">
      <alignment horizontal="left"/>
    </xf>
    <xf numFmtId="0" fontId="6" fillId="0" borderId="11" xfId="3" applyFont="1" applyBorder="1"/>
    <xf numFmtId="4" fontId="3" fillId="0" borderId="4" xfId="3" applyNumberFormat="1" applyFont="1" applyBorder="1"/>
    <xf numFmtId="4" fontId="6" fillId="0" borderId="5" xfId="0" applyNumberFormat="1" applyFont="1" applyBorder="1"/>
    <xf numFmtId="4" fontId="3" fillId="0" borderId="5" xfId="3" applyNumberFormat="1" applyFont="1" applyBorder="1"/>
    <xf numFmtId="4" fontId="6" fillId="0" borderId="5" xfId="3" applyNumberFormat="1" applyFont="1" applyBorder="1"/>
    <xf numFmtId="4" fontId="6" fillId="0" borderId="4" xfId="3" applyNumberFormat="1" applyFont="1" applyBorder="1"/>
    <xf numFmtId="164" fontId="8" fillId="0" borderId="5" xfId="0" applyNumberFormat="1" applyFont="1" applyBorder="1"/>
    <xf numFmtId="4" fontId="6" fillId="0" borderId="9" xfId="0" applyNumberFormat="1" applyFont="1" applyBorder="1"/>
    <xf numFmtId="4" fontId="6" fillId="0" borderId="9" xfId="3" applyNumberFormat="1" applyFont="1" applyBorder="1"/>
    <xf numFmtId="9" fontId="6" fillId="0" borderId="5" xfId="7" applyFont="1" applyBorder="1" applyAlignment="1">
      <alignment horizontal="right"/>
    </xf>
    <xf numFmtId="164" fontId="6" fillId="0" borderId="5" xfId="0" applyNumberFormat="1" applyFont="1" applyBorder="1"/>
    <xf numFmtId="4" fontId="3" fillId="0" borderId="4" xfId="0" applyNumberFormat="1" applyFont="1" applyBorder="1"/>
    <xf numFmtId="4" fontId="6" fillId="0" borderId="5" xfId="0" applyNumberFormat="1" applyFont="1" applyBorder="1" applyAlignment="1">
      <alignment horizontal="justify"/>
    </xf>
    <xf numFmtId="2" fontId="6" fillId="0" borderId="5" xfId="0" applyNumberFormat="1" applyFont="1" applyBorder="1" applyAlignment="1">
      <alignment horizontal="center"/>
    </xf>
    <xf numFmtId="4" fontId="6" fillId="0" borderId="9" xfId="0" applyNumberFormat="1" applyFont="1" applyBorder="1" applyAlignment="1">
      <alignment horizontal="justify"/>
    </xf>
    <xf numFmtId="4" fontId="6" fillId="0" borderId="4" xfId="0" applyNumberFormat="1" applyFont="1" applyBorder="1" applyAlignment="1">
      <alignment horizontal="justify"/>
    </xf>
    <xf numFmtId="0" fontId="7" fillId="0" borderId="5" xfId="0" applyFont="1" applyBorder="1"/>
    <xf numFmtId="0" fontId="1" fillId="0" borderId="5" xfId="3" applyBorder="1"/>
    <xf numFmtId="169" fontId="2" fillId="6" borderId="7" xfId="3" applyNumberFormat="1" applyFont="1" applyFill="1" applyBorder="1"/>
    <xf numFmtId="169" fontId="6" fillId="0" borderId="5" xfId="0" applyNumberFormat="1" applyFont="1" applyBorder="1"/>
    <xf numFmtId="169" fontId="5" fillId="6" borderId="0" xfId="0" applyNumberFormat="1" applyFont="1" applyFill="1"/>
    <xf numFmtId="169" fontId="6" fillId="0" borderId="5" xfId="0" applyNumberFormat="1" applyFont="1" applyBorder="1" applyAlignment="1">
      <alignment horizontal="right"/>
    </xf>
    <xf numFmtId="169" fontId="3" fillId="0" borderId="5" xfId="3" applyNumberFormat="1" applyFont="1" applyBorder="1"/>
    <xf numFmtId="169" fontId="6" fillId="0" borderId="5" xfId="3" applyNumberFormat="1" applyFont="1" applyBorder="1"/>
    <xf numFmtId="169" fontId="6" fillId="0" borderId="9" xfId="3" applyNumberFormat="1" applyFont="1" applyBorder="1"/>
    <xf numFmtId="169" fontId="6" fillId="0" borderId="6" xfId="0" applyNumberFormat="1" applyFont="1" applyBorder="1"/>
    <xf numFmtId="169" fontId="6" fillId="0" borderId="6" xfId="0" applyNumberFormat="1" applyFont="1" applyBorder="1" applyAlignment="1">
      <alignment horizontal="justify"/>
    </xf>
    <xf numFmtId="170" fontId="8" fillId="0" borderId="5" xfId="0" applyNumberFormat="1" applyFont="1" applyBorder="1"/>
    <xf numFmtId="170" fontId="8" fillId="0" borderId="6" xfId="0" applyNumberFormat="1" applyFont="1" applyBorder="1"/>
    <xf numFmtId="170" fontId="9" fillId="0" borderId="5" xfId="0" applyNumberFormat="1" applyFont="1" applyBorder="1"/>
    <xf numFmtId="170" fontId="9" fillId="0" borderId="6" xfId="0" applyNumberFormat="1" applyFont="1" applyBorder="1"/>
    <xf numFmtId="170" fontId="9" fillId="0" borderId="5" xfId="0" applyNumberFormat="1" applyFont="1" applyBorder="1" applyAlignment="1">
      <alignment horizontal="right"/>
    </xf>
    <xf numFmtId="170" fontId="9" fillId="0" borderId="6" xfId="0" applyNumberFormat="1" applyFont="1" applyBorder="1" applyAlignment="1">
      <alignment horizontal="justify"/>
    </xf>
    <xf numFmtId="170" fontId="16" fillId="0" borderId="6" xfId="0" applyNumberFormat="1" applyFont="1" applyBorder="1"/>
    <xf numFmtId="4" fontId="6" fillId="6" borderId="4" xfId="3" applyNumberFormat="1" applyFont="1" applyFill="1" applyBorder="1"/>
    <xf numFmtId="4" fontId="6" fillId="6" borderId="5" xfId="3" applyNumberFormat="1" applyFont="1" applyFill="1" applyBorder="1"/>
    <xf numFmtId="4" fontId="6" fillId="6" borderId="9" xfId="3" applyNumberFormat="1" applyFont="1" applyFill="1" applyBorder="1"/>
    <xf numFmtId="169" fontId="5" fillId="6" borderId="0" xfId="5" applyNumberFormat="1" applyFont="1" applyFill="1" applyAlignment="1">
      <alignment vertical="center"/>
    </xf>
    <xf numFmtId="0" fontId="5" fillId="0" borderId="21" xfId="0" applyFont="1" applyBorder="1"/>
    <xf numFmtId="0" fontId="9" fillId="0" borderId="21" xfId="0" applyFont="1" applyBorder="1"/>
    <xf numFmtId="0" fontId="8" fillId="0" borderId="21" xfId="0" applyFont="1" applyBorder="1"/>
    <xf numFmtId="0" fontId="5" fillId="0" borderId="21" xfId="5" applyFont="1" applyBorder="1" applyAlignment="1">
      <alignment horizontal="left" vertical="center"/>
    </xf>
    <xf numFmtId="0" fontId="9" fillId="0" borderId="21" xfId="5" applyFont="1" applyBorder="1" applyAlignment="1">
      <alignment horizontal="left" vertical="center"/>
    </xf>
    <xf numFmtId="0" fontId="6" fillId="0" borderId="21" xfId="5" applyFont="1" applyBorder="1" applyAlignment="1">
      <alignment horizontal="center" vertical="center"/>
    </xf>
    <xf numFmtId="0" fontId="6" fillId="0" borderId="21" xfId="5" applyFont="1" applyBorder="1" applyAlignment="1">
      <alignment horizontal="center" vertical="top"/>
    </xf>
    <xf numFmtId="0" fontId="6" fillId="0" borderId="20" xfId="5" applyFont="1" applyBorder="1" applyAlignment="1">
      <alignment horizontal="center" vertical="center"/>
    </xf>
    <xf numFmtId="0" fontId="6" fillId="0" borderId="20" xfId="5" applyFont="1" applyBorder="1" applyAlignment="1">
      <alignment horizontal="center"/>
    </xf>
    <xf numFmtId="0" fontId="6" fillId="0" borderId="22" xfId="5" applyFont="1" applyBorder="1" applyAlignment="1">
      <alignment horizontal="center"/>
    </xf>
    <xf numFmtId="169" fontId="5" fillId="6" borderId="21" xfId="5" applyNumberFormat="1" applyFont="1" applyFill="1" applyBorder="1" applyAlignment="1">
      <alignment vertical="center"/>
    </xf>
    <xf numFmtId="170" fontId="9" fillId="6" borderId="21" xfId="5" applyNumberFormat="1" applyFont="1" applyFill="1" applyBorder="1" applyAlignment="1">
      <alignment vertical="center"/>
    </xf>
    <xf numFmtId="166" fontId="6" fillId="6" borderId="21" xfId="5" applyNumberFormat="1" applyFont="1" applyFill="1" applyBorder="1" applyAlignment="1">
      <alignment vertical="center"/>
    </xf>
    <xf numFmtId="0" fontId="6" fillId="6" borderId="22" xfId="5" applyFont="1" applyFill="1" applyBorder="1"/>
    <xf numFmtId="169" fontId="6" fillId="0" borderId="16" xfId="0" applyNumberFormat="1" applyFont="1" applyBorder="1"/>
    <xf numFmtId="169" fontId="5" fillId="6" borderId="5" xfId="0" applyNumberFormat="1" applyFont="1" applyFill="1" applyBorder="1"/>
    <xf numFmtId="170" fontId="8" fillId="6" borderId="5" xfId="0" applyNumberFormat="1" applyFont="1" applyFill="1" applyBorder="1"/>
    <xf numFmtId="4" fontId="6" fillId="6" borderId="5" xfId="0" applyNumberFormat="1" applyFont="1" applyFill="1" applyBorder="1"/>
    <xf numFmtId="169" fontId="5" fillId="6" borderId="5" xfId="0" applyNumberFormat="1" applyFont="1" applyFill="1" applyBorder="1" applyAlignment="1">
      <alignment horizontal="right"/>
    </xf>
    <xf numFmtId="9" fontId="6" fillId="6" borderId="5" xfId="7" applyFont="1" applyFill="1" applyBorder="1" applyAlignment="1">
      <alignment horizontal="right"/>
    </xf>
    <xf numFmtId="169" fontId="6" fillId="0" borderId="4" xfId="0" applyNumberFormat="1" applyFont="1" applyBorder="1"/>
    <xf numFmtId="0" fontId="6" fillId="0" borderId="4" xfId="0" applyFont="1" applyBorder="1"/>
    <xf numFmtId="0" fontId="6" fillId="0" borderId="5" xfId="0" applyFont="1" applyBorder="1" applyAlignment="1">
      <alignment horizontal="right"/>
    </xf>
    <xf numFmtId="0" fontId="26" fillId="0" borderId="5" xfId="0" applyFont="1" applyBorder="1" applyAlignment="1">
      <alignment horizontal="left"/>
    </xf>
    <xf numFmtId="169" fontId="6" fillId="0" borderId="5" xfId="7" applyNumberFormat="1" applyFont="1" applyBorder="1" applyAlignment="1"/>
    <xf numFmtId="0" fontId="6" fillId="0" borderId="11" xfId="0" applyFont="1" applyBorder="1" applyAlignment="1">
      <alignment horizontal="justify"/>
    </xf>
    <xf numFmtId="169" fontId="6" fillId="0" borderId="7" xfId="0" applyNumberFormat="1" applyFont="1" applyBorder="1"/>
    <xf numFmtId="0" fontId="1" fillId="0" borderId="8" xfId="3" applyBorder="1"/>
    <xf numFmtId="4" fontId="3" fillId="6" borderId="4" xfId="3" applyNumberFormat="1" applyFont="1" applyFill="1" applyBorder="1"/>
    <xf numFmtId="169" fontId="6" fillId="6" borderId="5" xfId="0" applyNumberFormat="1" applyFont="1" applyFill="1" applyBorder="1" applyAlignment="1">
      <alignment horizontal="right"/>
    </xf>
    <xf numFmtId="4" fontId="3" fillId="6" borderId="5" xfId="3" applyNumberFormat="1" applyFont="1" applyFill="1" applyBorder="1"/>
    <xf numFmtId="169" fontId="6" fillId="6" borderId="5" xfId="0" applyNumberFormat="1" applyFont="1" applyFill="1" applyBorder="1"/>
    <xf numFmtId="169" fontId="3" fillId="6" borderId="5" xfId="3" applyNumberFormat="1" applyFont="1" applyFill="1" applyBorder="1"/>
    <xf numFmtId="169" fontId="6" fillId="6" borderId="9" xfId="0" applyNumberFormat="1" applyFont="1" applyFill="1" applyBorder="1"/>
    <xf numFmtId="169" fontId="6" fillId="6" borderId="4" xfId="0" applyNumberFormat="1" applyFont="1" applyFill="1" applyBorder="1"/>
    <xf numFmtId="169" fontId="6" fillId="6" borderId="9" xfId="3" applyNumberFormat="1" applyFont="1" applyFill="1" applyBorder="1"/>
    <xf numFmtId="169" fontId="6" fillId="6" borderId="5" xfId="3" applyNumberFormat="1" applyFont="1" applyFill="1" applyBorder="1"/>
    <xf numFmtId="4" fontId="6" fillId="6" borderId="9" xfId="0" applyNumberFormat="1" applyFont="1" applyFill="1" applyBorder="1"/>
    <xf numFmtId="164" fontId="6" fillId="6" borderId="5" xfId="0" applyNumberFormat="1" applyFont="1" applyFill="1" applyBorder="1"/>
    <xf numFmtId="4" fontId="3" fillId="6" borderId="4" xfId="0" applyNumberFormat="1" applyFont="1" applyFill="1" applyBorder="1"/>
    <xf numFmtId="170" fontId="9" fillId="6" borderId="5" xfId="0" applyNumberFormat="1" applyFont="1" applyFill="1" applyBorder="1"/>
    <xf numFmtId="170" fontId="9" fillId="6" borderId="5" xfId="0" applyNumberFormat="1" applyFont="1" applyFill="1" applyBorder="1" applyAlignment="1">
      <alignment horizontal="right"/>
    </xf>
    <xf numFmtId="4" fontId="6" fillId="6" borderId="5" xfId="0" applyNumberFormat="1" applyFont="1" applyFill="1" applyBorder="1" applyAlignment="1">
      <alignment horizontal="justify"/>
    </xf>
    <xf numFmtId="2" fontId="6" fillId="6" borderId="5" xfId="0" applyNumberFormat="1" applyFont="1" applyFill="1" applyBorder="1" applyAlignment="1">
      <alignment horizontal="center"/>
    </xf>
    <xf numFmtId="4" fontId="6" fillId="6" borderId="9" xfId="0" applyNumberFormat="1" applyFont="1" applyFill="1" applyBorder="1" applyAlignment="1">
      <alignment horizontal="justify"/>
    </xf>
    <xf numFmtId="4" fontId="6" fillId="6" borderId="4" xfId="0" applyNumberFormat="1" applyFont="1" applyFill="1" applyBorder="1" applyAlignment="1">
      <alignment horizontal="justify"/>
    </xf>
    <xf numFmtId="0" fontId="7" fillId="6" borderId="5" xfId="0" applyFont="1" applyFill="1" applyBorder="1"/>
    <xf numFmtId="164" fontId="8" fillId="6" borderId="5" xfId="0" applyNumberFormat="1" applyFont="1" applyFill="1" applyBorder="1"/>
    <xf numFmtId="0" fontId="1" fillId="0" borderId="3" xfId="3" applyBorder="1"/>
    <xf numFmtId="0" fontId="27" fillId="0" borderId="7" xfId="0" applyFont="1" applyBorder="1"/>
    <xf numFmtId="0" fontId="3" fillId="0" borderId="7" xfId="3" applyFont="1" applyBorder="1"/>
    <xf numFmtId="0" fontId="6" fillId="0" borderId="16" xfId="0" applyFont="1" applyBorder="1"/>
    <xf numFmtId="0" fontId="6" fillId="6" borderId="20" xfId="5" applyFont="1" applyFill="1" applyBorder="1" applyAlignment="1">
      <alignment horizontal="center" vertical="top"/>
    </xf>
    <xf numFmtId="170" fontId="8" fillId="6" borderId="21" xfId="0" applyNumberFormat="1" applyFont="1" applyFill="1" applyBorder="1"/>
    <xf numFmtId="0" fontId="6" fillId="6" borderId="21" xfId="5" applyFont="1" applyFill="1" applyBorder="1" applyAlignment="1">
      <alignment horizontal="center" vertical="top"/>
    </xf>
    <xf numFmtId="166" fontId="6" fillId="6" borderId="20" xfId="5" applyNumberFormat="1" applyFont="1" applyFill="1" applyBorder="1" applyAlignment="1">
      <alignment vertical="center"/>
    </xf>
    <xf numFmtId="169" fontId="5" fillId="6" borderId="21" xfId="0" applyNumberFormat="1" applyFont="1" applyFill="1" applyBorder="1"/>
    <xf numFmtId="4" fontId="6" fillId="6" borderId="21" xfId="0" applyNumberFormat="1" applyFont="1" applyFill="1" applyBorder="1"/>
    <xf numFmtId="0" fontId="6" fillId="0" borderId="16" xfId="5" applyFont="1" applyBorder="1" applyAlignment="1">
      <alignment horizontal="left" vertical="center"/>
    </xf>
    <xf numFmtId="4" fontId="6" fillId="6" borderId="20" xfId="0" applyNumberFormat="1" applyFont="1" applyFill="1" applyBorder="1"/>
    <xf numFmtId="170" fontId="9" fillId="6" borderId="21" xfId="0" applyNumberFormat="1" applyFont="1" applyFill="1" applyBorder="1"/>
    <xf numFmtId="0" fontId="6" fillId="6" borderId="20" xfId="5" applyFont="1" applyFill="1" applyBorder="1"/>
    <xf numFmtId="0" fontId="6" fillId="0" borderId="17" xfId="5" applyFont="1" applyBorder="1" applyAlignment="1">
      <alignment horizontal="left" vertical="center"/>
    </xf>
    <xf numFmtId="170" fontId="9" fillId="0" borderId="21" xfId="5" applyNumberFormat="1" applyFont="1" applyBorder="1" applyAlignment="1">
      <alignment vertical="center"/>
    </xf>
    <xf numFmtId="170" fontId="8" fillId="0" borderId="21" xfId="0" applyNumberFormat="1" applyFont="1" applyBorder="1"/>
    <xf numFmtId="170" fontId="9" fillId="0" borderId="21" xfId="0" applyNumberFormat="1" applyFont="1" applyBorder="1"/>
    <xf numFmtId="0" fontId="13" fillId="0" borderId="0" xfId="0" applyFont="1"/>
    <xf numFmtId="4" fontId="14" fillId="0" borderId="0" xfId="0" applyNumberFormat="1" applyFont="1"/>
    <xf numFmtId="4" fontId="14" fillId="0" borderId="0" xfId="0" applyNumberFormat="1" applyFont="1" applyAlignment="1">
      <alignment horizontal="right"/>
    </xf>
    <xf numFmtId="0" fontId="13" fillId="0" borderId="0" xfId="0" applyFont="1" applyAlignment="1">
      <alignment horizontal="left"/>
    </xf>
    <xf numFmtId="0" fontId="13" fillId="5" borderId="23" xfId="0" applyFont="1" applyFill="1" applyBorder="1" applyAlignment="1">
      <alignment horizontal="left"/>
    </xf>
    <xf numFmtId="4" fontId="14" fillId="5" borderId="24" xfId="0" applyNumberFormat="1" applyFont="1" applyFill="1" applyBorder="1" applyAlignment="1">
      <alignment horizontal="right"/>
    </xf>
    <xf numFmtId="4" fontId="14" fillId="5" borderId="25" xfId="0" applyNumberFormat="1" applyFont="1" applyFill="1" applyBorder="1"/>
    <xf numFmtId="0" fontId="13" fillId="5" borderId="8" xfId="0" applyFont="1" applyFill="1" applyBorder="1" applyAlignment="1">
      <alignment horizontal="left"/>
    </xf>
    <xf numFmtId="4" fontId="2" fillId="6" borderId="20" xfId="3" applyNumberFormat="1" applyFont="1" applyFill="1" applyBorder="1"/>
    <xf numFmtId="4" fontId="2" fillId="6" borderId="22" xfId="3" applyNumberFormat="1" applyFont="1" applyFill="1" applyBorder="1"/>
    <xf numFmtId="0" fontId="6" fillId="0" borderId="4" xfId="0" applyFont="1" applyBorder="1" applyAlignment="1">
      <alignment horizontal="justify"/>
    </xf>
    <xf numFmtId="170" fontId="8" fillId="0" borderId="5" xfId="0" applyNumberFormat="1" applyFont="1" applyBorder="1" applyAlignment="1">
      <alignment horizontal="right"/>
    </xf>
    <xf numFmtId="0" fontId="8" fillId="0" borderId="5" xfId="0" applyFont="1" applyBorder="1"/>
    <xf numFmtId="0" fontId="14" fillId="3" borderId="11" xfId="0" applyFont="1" applyFill="1" applyBorder="1" applyAlignment="1">
      <alignment horizontal="right"/>
    </xf>
    <xf numFmtId="0" fontId="13" fillId="5" borderId="31" xfId="0" applyFont="1" applyFill="1" applyBorder="1"/>
    <xf numFmtId="0" fontId="14" fillId="5" borderId="11" xfId="0" applyFont="1" applyFill="1" applyBorder="1" applyAlignment="1">
      <alignment horizontal="right"/>
    </xf>
    <xf numFmtId="0" fontId="14" fillId="3" borderId="32" xfId="0" applyFont="1" applyFill="1" applyBorder="1"/>
    <xf numFmtId="0" fontId="13" fillId="5" borderId="33" xfId="0" applyFont="1" applyFill="1" applyBorder="1"/>
    <xf numFmtId="0" fontId="13" fillId="5" borderId="13" xfId="0" applyFont="1" applyFill="1" applyBorder="1"/>
    <xf numFmtId="4" fontId="14" fillId="3" borderId="13" xfId="0" applyNumberFormat="1" applyFont="1" applyFill="1" applyBorder="1" applyAlignment="1">
      <alignment horizontal="right"/>
    </xf>
    <xf numFmtId="0" fontId="14" fillId="5" borderId="13" xfId="0" applyFont="1" applyFill="1" applyBorder="1" applyAlignment="1">
      <alignment horizontal="right"/>
    </xf>
    <xf numFmtId="0" fontId="14" fillId="3" borderId="34" xfId="0" applyFont="1" applyFill="1" applyBorder="1"/>
    <xf numFmtId="0" fontId="9" fillId="0" borderId="5" xfId="0" applyFont="1" applyBorder="1"/>
    <xf numFmtId="170" fontId="8" fillId="0" borderId="7" xfId="0" applyNumberFormat="1" applyFont="1" applyBorder="1" applyAlignment="1">
      <alignment horizontal="right"/>
    </xf>
    <xf numFmtId="170" fontId="8" fillId="6" borderId="7" xfId="0" applyNumberFormat="1" applyFont="1" applyFill="1" applyBorder="1" applyAlignment="1">
      <alignment horizontal="right"/>
    </xf>
    <xf numFmtId="169" fontId="6" fillId="0" borderId="0" xfId="0" applyNumberFormat="1" applyFont="1"/>
    <xf numFmtId="170" fontId="8" fillId="0" borderId="0" xfId="0" applyNumberFormat="1" applyFont="1"/>
    <xf numFmtId="4" fontId="6" fillId="0" borderId="3" xfId="3" applyNumberFormat="1" applyFont="1" applyBorder="1"/>
    <xf numFmtId="4" fontId="6" fillId="0" borderId="7" xfId="3" applyNumberFormat="1" applyFont="1" applyBorder="1"/>
    <xf numFmtId="170" fontId="8" fillId="6" borderId="5" xfId="0" applyNumberFormat="1" applyFont="1" applyFill="1" applyBorder="1" applyAlignment="1">
      <alignment horizontal="right"/>
    </xf>
    <xf numFmtId="0" fontId="6" fillId="2" borderId="12" xfId="0" applyFont="1" applyFill="1" applyBorder="1"/>
    <xf numFmtId="0" fontId="28" fillId="0" borderId="5" xfId="0" applyFont="1" applyBorder="1"/>
    <xf numFmtId="170" fontId="8" fillId="0" borderId="7" xfId="0" applyNumberFormat="1" applyFont="1" applyBorder="1"/>
    <xf numFmtId="0" fontId="6" fillId="7" borderId="5" xfId="0" applyFont="1" applyFill="1" applyBorder="1"/>
    <xf numFmtId="169" fontId="6" fillId="7" borderId="7" xfId="0" applyNumberFormat="1" applyFont="1" applyFill="1" applyBorder="1"/>
    <xf numFmtId="170" fontId="8" fillId="7" borderId="5" xfId="0" applyNumberFormat="1" applyFont="1" applyFill="1" applyBorder="1"/>
    <xf numFmtId="0" fontId="6" fillId="7" borderId="9" xfId="0" applyFont="1" applyFill="1" applyBorder="1"/>
    <xf numFmtId="0" fontId="6" fillId="7" borderId="7" xfId="0" applyFont="1" applyFill="1" applyBorder="1"/>
    <xf numFmtId="169" fontId="6" fillId="7" borderId="5" xfId="0" applyNumberFormat="1" applyFont="1" applyFill="1" applyBorder="1"/>
    <xf numFmtId="169" fontId="6" fillId="7" borderId="5" xfId="0" applyNumberFormat="1" applyFont="1" applyFill="1" applyBorder="1" applyAlignment="1">
      <alignment horizontal="right"/>
    </xf>
    <xf numFmtId="170" fontId="8" fillId="7" borderId="5" xfId="0" applyNumberFormat="1" applyFont="1" applyFill="1" applyBorder="1" applyAlignment="1">
      <alignment horizontal="right"/>
    </xf>
    <xf numFmtId="169" fontId="6" fillId="7" borderId="6" xfId="0" applyNumberFormat="1" applyFont="1" applyFill="1" applyBorder="1"/>
    <xf numFmtId="170" fontId="8" fillId="7" borderId="6" xfId="0" applyNumberFormat="1" applyFont="1" applyFill="1" applyBorder="1"/>
    <xf numFmtId="0" fontId="6" fillId="7" borderId="6" xfId="0" applyFont="1" applyFill="1" applyBorder="1"/>
    <xf numFmtId="170" fontId="8" fillId="7" borderId="7" xfId="0" applyNumberFormat="1" applyFont="1" applyFill="1" applyBorder="1"/>
    <xf numFmtId="0" fontId="6" fillId="7" borderId="5" xfId="3" applyFont="1" applyFill="1" applyBorder="1"/>
    <xf numFmtId="4" fontId="6" fillId="7" borderId="5" xfId="3" applyNumberFormat="1" applyFont="1" applyFill="1" applyBorder="1"/>
    <xf numFmtId="0" fontId="1" fillId="7" borderId="0" xfId="3" applyFill="1"/>
    <xf numFmtId="169" fontId="9" fillId="0" borderId="0" xfId="0" applyNumberFormat="1" applyFont="1"/>
    <xf numFmtId="0" fontId="9" fillId="0" borderId="5" xfId="0" applyFont="1" applyBorder="1" applyAlignment="1">
      <alignment horizontal="left"/>
    </xf>
    <xf numFmtId="169" fontId="9" fillId="6" borderId="5" xfId="0" applyNumberFormat="1" applyFont="1" applyFill="1" applyBorder="1"/>
    <xf numFmtId="0" fontId="6" fillId="0" borderId="3" xfId="0" applyFont="1" applyBorder="1"/>
    <xf numFmtId="169" fontId="5" fillId="6" borderId="5" xfId="3" applyNumberFormat="1" applyFont="1" applyFill="1" applyBorder="1" applyAlignment="1">
      <alignment horizontal="right" vertical="center"/>
    </xf>
    <xf numFmtId="0" fontId="29" fillId="0" borderId="5" xfId="0" applyFont="1" applyBorder="1"/>
    <xf numFmtId="0" fontId="27" fillId="0" borderId="5" xfId="0" applyFont="1" applyBorder="1"/>
    <xf numFmtId="170" fontId="9" fillId="0" borderId="28" xfId="5" applyNumberFormat="1" applyFont="1" applyBorder="1" applyAlignment="1">
      <alignment vertical="center"/>
    </xf>
    <xf numFmtId="164" fontId="8" fillId="0" borderId="28" xfId="0" applyNumberFormat="1" applyFont="1" applyBorder="1"/>
    <xf numFmtId="166" fontId="6" fillId="0" borderId="21" xfId="5" applyNumberFormat="1" applyFont="1" applyBorder="1" applyAlignment="1">
      <alignment vertical="center"/>
    </xf>
    <xf numFmtId="4" fontId="6" fillId="0" borderId="21" xfId="0" applyNumberFormat="1" applyFont="1" applyBorder="1"/>
    <xf numFmtId="0" fontId="5" fillId="0" borderId="35" xfId="0" applyFont="1" applyBorder="1" applyAlignment="1">
      <alignment horizontal="left"/>
    </xf>
    <xf numFmtId="0" fontId="13" fillId="5" borderId="3" xfId="0" applyFont="1" applyFill="1" applyBorder="1" applyAlignment="1">
      <alignment horizontal="left"/>
    </xf>
    <xf numFmtId="0" fontId="6" fillId="0" borderId="17" xfId="5" applyFont="1" applyBorder="1" applyAlignment="1">
      <alignment horizontal="right"/>
    </xf>
    <xf numFmtId="4" fontId="6" fillId="0" borderId="26" xfId="5" applyNumberFormat="1" applyFont="1" applyBorder="1"/>
    <xf numFmtId="0" fontId="6" fillId="0" borderId="20" xfId="5" applyFont="1" applyBorder="1" applyAlignment="1">
      <alignment horizontal="right"/>
    </xf>
    <xf numFmtId="164" fontId="8" fillId="0" borderId="21" xfId="0" applyNumberFormat="1" applyFont="1" applyBorder="1"/>
    <xf numFmtId="166" fontId="14" fillId="0" borderId="22" xfId="5" applyNumberFormat="1" applyFont="1" applyBorder="1" applyAlignment="1">
      <alignment horizontal="right" vertical="center"/>
    </xf>
    <xf numFmtId="166" fontId="6" fillId="0" borderId="21" xfId="5" applyNumberFormat="1" applyFont="1" applyBorder="1" applyAlignment="1">
      <alignment horizontal="right" vertical="center"/>
    </xf>
    <xf numFmtId="0" fontId="6" fillId="0" borderId="22" xfId="5" applyFont="1" applyBorder="1" applyAlignment="1">
      <alignment horizontal="right"/>
    </xf>
    <xf numFmtId="168" fontId="18" fillId="4" borderId="15" xfId="0" applyNumberFormat="1" applyFont="1" applyFill="1" applyBorder="1" applyAlignment="1">
      <alignment horizontal="center" vertical="center" wrapText="1"/>
    </xf>
    <xf numFmtId="170" fontId="9" fillId="0" borderId="7" xfId="0" applyNumberFormat="1" applyFont="1" applyBorder="1" applyAlignment="1">
      <alignment horizontal="right"/>
    </xf>
    <xf numFmtId="0" fontId="9" fillId="0" borderId="6" xfId="0" applyFont="1" applyBorder="1"/>
    <xf numFmtId="170" fontId="9" fillId="6" borderId="7" xfId="0" applyNumberFormat="1" applyFont="1" applyFill="1" applyBorder="1" applyAlignment="1">
      <alignment horizontal="right"/>
    </xf>
    <xf numFmtId="4" fontId="6" fillId="0" borderId="26" xfId="5" applyNumberFormat="1" applyFont="1" applyBorder="1" applyAlignment="1">
      <alignment horizontal="center"/>
    </xf>
    <xf numFmtId="4" fontId="6" fillId="0" borderId="26" xfId="3" applyNumberFormat="1" applyFont="1" applyBorder="1"/>
    <xf numFmtId="0" fontId="6" fillId="6" borderId="9" xfId="0" applyFont="1" applyFill="1" applyBorder="1"/>
    <xf numFmtId="0" fontId="6" fillId="0" borderId="12" xfId="0" applyFont="1" applyBorder="1" applyAlignment="1">
      <alignment horizontal="justify"/>
    </xf>
    <xf numFmtId="0" fontId="8" fillId="7" borderId="6" xfId="0" applyFont="1" applyFill="1" applyBorder="1"/>
    <xf numFmtId="0" fontId="7" fillId="6" borderId="9" xfId="0" applyFont="1" applyFill="1" applyBorder="1"/>
    <xf numFmtId="0" fontId="7" fillId="0" borderId="9" xfId="0" applyFont="1" applyBorder="1"/>
    <xf numFmtId="0" fontId="26" fillId="0" borderId="7" xfId="0" applyFont="1" applyBorder="1" applyAlignment="1">
      <alignment horizontal="left"/>
    </xf>
    <xf numFmtId="170" fontId="1" fillId="0" borderId="0" xfId="3" applyNumberFormat="1"/>
    <xf numFmtId="0" fontId="3" fillId="0" borderId="5" xfId="0" applyFont="1" applyBorder="1"/>
    <xf numFmtId="170" fontId="8" fillId="6" borderId="9" xfId="0" applyNumberFormat="1" applyFont="1" applyFill="1" applyBorder="1"/>
    <xf numFmtId="170" fontId="8" fillId="0" borderId="9" xfId="0" applyNumberFormat="1" applyFont="1" applyBorder="1"/>
    <xf numFmtId="0" fontId="8" fillId="0" borderId="9" xfId="0" applyFont="1" applyBorder="1"/>
    <xf numFmtId="0" fontId="6" fillId="0" borderId="25" xfId="5" applyFont="1" applyBorder="1" applyAlignment="1">
      <alignment horizontal="center" vertical="center"/>
    </xf>
    <xf numFmtId="0" fontId="5" fillId="0" borderId="28" xfId="0" applyFont="1" applyBorder="1"/>
    <xf numFmtId="0" fontId="8" fillId="0" borderId="28" xfId="0" applyFont="1" applyBorder="1"/>
    <xf numFmtId="0" fontId="14" fillId="0" borderId="27" xfId="5" applyFont="1" applyBorder="1" applyAlignment="1">
      <alignment horizontal="left" vertical="center"/>
    </xf>
    <xf numFmtId="0" fontId="5" fillId="0" borderId="28" xfId="5" applyFont="1" applyBorder="1" applyAlignment="1">
      <alignment horizontal="left" vertical="center"/>
    </xf>
    <xf numFmtId="0" fontId="14" fillId="0" borderId="28" xfId="5" applyFont="1" applyBorder="1" applyAlignment="1">
      <alignment horizontal="left" vertical="center"/>
    </xf>
    <xf numFmtId="0" fontId="6" fillId="0" borderId="27" xfId="5" applyFont="1" applyBorder="1" applyAlignment="1">
      <alignment horizontal="center" vertical="center"/>
    </xf>
    <xf numFmtId="167" fontId="9" fillId="6" borderId="22" xfId="5" applyNumberFormat="1" applyFont="1" applyFill="1" applyBorder="1" applyAlignment="1">
      <alignment vertical="center"/>
    </xf>
    <xf numFmtId="166" fontId="9" fillId="0" borderId="17" xfId="5" applyNumberFormat="1" applyFont="1" applyBorder="1" applyAlignment="1">
      <alignment horizontal="right" vertical="center"/>
    </xf>
    <xf numFmtId="0" fontId="9" fillId="0" borderId="22" xfId="5" applyFont="1" applyBorder="1" applyAlignment="1">
      <alignment horizontal="left" vertical="center"/>
    </xf>
    <xf numFmtId="0" fontId="30" fillId="0" borderId="5" xfId="0" applyFont="1" applyBorder="1" applyAlignment="1">
      <alignment horizontal="left"/>
    </xf>
    <xf numFmtId="0" fontId="3" fillId="0" borderId="0" xfId="0" applyFont="1"/>
    <xf numFmtId="0" fontId="8" fillId="0" borderId="0" xfId="0" applyFont="1"/>
    <xf numFmtId="14" fontId="31" fillId="0" borderId="0" xfId="3" applyNumberFormat="1" applyFont="1" applyAlignment="1">
      <alignment horizontal="center"/>
    </xf>
    <xf numFmtId="14" fontId="33" fillId="0" borderId="0" xfId="3" applyNumberFormat="1" applyFont="1" applyAlignment="1">
      <alignment horizontal="center"/>
    </xf>
    <xf numFmtId="169" fontId="3" fillId="6" borderId="7" xfId="3" applyNumberFormat="1" applyFont="1" applyFill="1" applyBorder="1"/>
    <xf numFmtId="171" fontId="6" fillId="6" borderId="4" xfId="3" applyNumberFormat="1" applyFont="1" applyFill="1" applyBorder="1"/>
    <xf numFmtId="171" fontId="6" fillId="6" borderId="5" xfId="3" applyNumberFormat="1" applyFont="1" applyFill="1" applyBorder="1"/>
    <xf numFmtId="171" fontId="6" fillId="6" borderId="9" xfId="3" applyNumberFormat="1" applyFont="1" applyFill="1" applyBorder="1"/>
    <xf numFmtId="9" fontId="1" fillId="0" borderId="0" xfId="7" applyFont="1"/>
    <xf numFmtId="169" fontId="1" fillId="0" borderId="0" xfId="3" applyNumberFormat="1"/>
    <xf numFmtId="14" fontId="31" fillId="0" borderId="17" xfId="3" applyNumberFormat="1" applyFont="1" applyBorder="1" applyAlignment="1">
      <alignment horizontal="center"/>
    </xf>
    <xf numFmtId="14" fontId="31" fillId="0" borderId="26" xfId="3" applyNumberFormat="1" applyFont="1" applyBorder="1" applyAlignment="1">
      <alignment horizontal="center"/>
    </xf>
    <xf numFmtId="14" fontId="33" fillId="0" borderId="26" xfId="3" applyNumberFormat="1" applyFont="1" applyBorder="1" applyAlignment="1">
      <alignment horizontal="center"/>
    </xf>
    <xf numFmtId="14" fontId="31" fillId="0" borderId="27" xfId="3" applyNumberFormat="1" applyFont="1" applyBorder="1" applyAlignment="1">
      <alignment horizontal="center"/>
    </xf>
    <xf numFmtId="14" fontId="17" fillId="0" borderId="0" xfId="3" applyNumberFormat="1" applyFont="1" applyAlignment="1">
      <alignment horizontal="center"/>
    </xf>
    <xf numFmtId="170" fontId="9" fillId="0" borderId="0" xfId="0" applyNumberFormat="1" applyFont="1" applyAlignment="1">
      <alignment horizontal="right"/>
    </xf>
    <xf numFmtId="170" fontId="9" fillId="6" borderId="0" xfId="0" applyNumberFormat="1" applyFont="1" applyFill="1" applyAlignment="1">
      <alignment horizontal="right"/>
    </xf>
    <xf numFmtId="0" fontId="9" fillId="0" borderId="0" xfId="0" applyFont="1"/>
    <xf numFmtId="0" fontId="6" fillId="0" borderId="37" xfId="0" applyFont="1" applyBorder="1"/>
    <xf numFmtId="9" fontId="1" fillId="0" borderId="0" xfId="7" applyFont="1" applyFill="1"/>
    <xf numFmtId="0" fontId="26" fillId="0" borderId="21" xfId="0" applyFont="1" applyBorder="1" applyAlignment="1">
      <alignment horizontal="left" vertical="center"/>
    </xf>
    <xf numFmtId="0" fontId="26" fillId="0" borderId="37" xfId="0" applyFont="1" applyBorder="1" applyAlignment="1">
      <alignment horizontal="left" vertical="center"/>
    </xf>
    <xf numFmtId="169" fontId="26" fillId="6" borderId="5" xfId="0" applyNumberFormat="1" applyFont="1" applyFill="1" applyBorder="1"/>
    <xf numFmtId="169" fontId="27" fillId="0" borderId="5" xfId="0" applyNumberFormat="1" applyFont="1" applyBorder="1"/>
    <xf numFmtId="169" fontId="34" fillId="0" borderId="0" xfId="3" applyNumberFormat="1" applyFont="1"/>
    <xf numFmtId="9" fontId="34" fillId="0" borderId="0" xfId="7" applyFont="1"/>
    <xf numFmtId="0" fontId="34" fillId="0" borderId="0" xfId="3" applyFont="1"/>
    <xf numFmtId="169" fontId="27" fillId="0" borderId="6" xfId="0" applyNumberFormat="1" applyFont="1" applyBorder="1"/>
    <xf numFmtId="4" fontId="27" fillId="6" borderId="4" xfId="3" applyNumberFormat="1" applyFont="1" applyFill="1" applyBorder="1"/>
    <xf numFmtId="4" fontId="27" fillId="0" borderId="4" xfId="3" applyNumberFormat="1" applyFont="1" applyBorder="1"/>
    <xf numFmtId="0" fontId="27" fillId="0" borderId="6" xfId="3" applyFont="1" applyBorder="1"/>
    <xf numFmtId="170" fontId="35" fillId="6" borderId="5" xfId="0" applyNumberFormat="1" applyFont="1" applyFill="1" applyBorder="1"/>
    <xf numFmtId="170" fontId="35" fillId="0" borderId="5" xfId="0" applyNumberFormat="1" applyFont="1" applyBorder="1"/>
    <xf numFmtId="170" fontId="35" fillId="0" borderId="6" xfId="0" applyNumberFormat="1" applyFont="1" applyBorder="1"/>
    <xf numFmtId="4" fontId="27" fillId="6" borderId="5" xfId="0" applyNumberFormat="1" applyFont="1" applyFill="1" applyBorder="1"/>
    <xf numFmtId="4" fontId="27" fillId="0" borderId="5" xfId="0" applyNumberFormat="1" applyFont="1" applyBorder="1"/>
    <xf numFmtId="0" fontId="27" fillId="0" borderId="6" xfId="0" applyFont="1" applyBorder="1"/>
    <xf numFmtId="169" fontId="3" fillId="6" borderId="8" xfId="3" applyNumberFormat="1" applyFont="1" applyFill="1" applyBorder="1"/>
    <xf numFmtId="169" fontId="6" fillId="0" borderId="9" xfId="0" applyNumberFormat="1" applyFont="1" applyBorder="1"/>
    <xf numFmtId="0" fontId="6" fillId="2" borderId="15" xfId="3" applyFont="1" applyFill="1" applyBorder="1"/>
    <xf numFmtId="169" fontId="5" fillId="6" borderId="21" xfId="5" applyNumberFormat="1" applyFont="1" applyFill="1" applyBorder="1" applyAlignment="1">
      <alignment horizontal="right"/>
    </xf>
    <xf numFmtId="164" fontId="8" fillId="6" borderId="21" xfId="0" applyNumberFormat="1" applyFont="1" applyFill="1" applyBorder="1"/>
    <xf numFmtId="167" fontId="6" fillId="6" borderId="22" xfId="5" applyNumberFormat="1" applyFont="1" applyFill="1" applyBorder="1" applyAlignment="1">
      <alignment vertical="center"/>
    </xf>
    <xf numFmtId="0" fontId="6" fillId="2" borderId="36" xfId="5" applyFont="1" applyFill="1" applyBorder="1" applyAlignment="1">
      <alignment horizontal="center" vertical="top"/>
    </xf>
    <xf numFmtId="4" fontId="6" fillId="6" borderId="22" xfId="0" applyNumberFormat="1" applyFont="1" applyFill="1" applyBorder="1"/>
    <xf numFmtId="0" fontId="6" fillId="2" borderId="38" xfId="5" applyFont="1" applyFill="1" applyBorder="1" applyAlignment="1">
      <alignment horizontal="center" vertical="top"/>
    </xf>
    <xf numFmtId="0" fontId="14" fillId="5" borderId="6" xfId="0" applyFont="1" applyFill="1" applyBorder="1"/>
    <xf numFmtId="0" fontId="6" fillId="0" borderId="20" xfId="0" applyFont="1" applyBorder="1" applyAlignment="1">
      <alignment horizontal="right"/>
    </xf>
    <xf numFmtId="0" fontId="6" fillId="0" borderId="22" xfId="0" applyFont="1" applyBorder="1" applyAlignment="1">
      <alignment horizontal="right"/>
    </xf>
    <xf numFmtId="0" fontId="6" fillId="0" borderId="22" xfId="0" applyFont="1" applyBorder="1"/>
    <xf numFmtId="4" fontId="3" fillId="6" borderId="5" xfId="0" applyNumberFormat="1" applyFont="1" applyFill="1" applyBorder="1"/>
    <xf numFmtId="4" fontId="3" fillId="0" borderId="5" xfId="0" applyNumberFormat="1" applyFont="1" applyBorder="1"/>
    <xf numFmtId="0" fontId="3" fillId="0" borderId="6" xfId="0" applyFont="1" applyBorder="1"/>
    <xf numFmtId="4" fontId="6" fillId="0" borderId="0" xfId="5" applyNumberFormat="1" applyFont="1"/>
    <xf numFmtId="0" fontId="14" fillId="5" borderId="26" xfId="0" applyFont="1" applyFill="1" applyBorder="1"/>
    <xf numFmtId="166" fontId="14" fillId="0" borderId="21" xfId="5" applyNumberFormat="1" applyFont="1" applyBorder="1" applyAlignment="1">
      <alignment horizontal="right" vertical="center"/>
    </xf>
    <xf numFmtId="168" fontId="18" fillId="4" borderId="1" xfId="0" applyNumberFormat="1" applyFont="1" applyFill="1" applyBorder="1" applyAlignment="1">
      <alignment horizontal="center" vertical="center" wrapText="1"/>
    </xf>
    <xf numFmtId="14" fontId="37" fillId="0" borderId="0" xfId="3" applyNumberFormat="1" applyFont="1" applyAlignment="1">
      <alignment horizontal="center"/>
    </xf>
    <xf numFmtId="0" fontId="36" fillId="0" borderId="0" xfId="3" applyFont="1"/>
    <xf numFmtId="0" fontId="26" fillId="2" borderId="1" xfId="3" applyFont="1" applyFill="1" applyBorder="1"/>
    <xf numFmtId="0" fontId="36" fillId="0" borderId="3" xfId="3" applyFont="1" applyBorder="1"/>
    <xf numFmtId="0" fontId="26" fillId="0" borderId="8" xfId="0" applyFont="1" applyBorder="1" applyAlignment="1">
      <alignment horizontal="left"/>
    </xf>
    <xf numFmtId="0" fontId="36" fillId="0" borderId="7" xfId="3" applyFont="1" applyBorder="1"/>
    <xf numFmtId="0" fontId="26" fillId="0" borderId="5" xfId="0" applyFont="1" applyBorder="1"/>
    <xf numFmtId="0" fontId="26" fillId="0" borderId="3" xfId="0" applyFont="1" applyBorder="1" applyAlignment="1">
      <alignment horizontal="left"/>
    </xf>
    <xf numFmtId="0" fontId="27" fillId="0" borderId="7" xfId="0" applyFont="1" applyBorder="1" applyAlignment="1">
      <alignment horizontal="left"/>
    </xf>
    <xf numFmtId="0" fontId="26" fillId="0" borderId="7" xfId="0" applyFont="1" applyBorder="1"/>
    <xf numFmtId="0" fontId="26" fillId="0" borderId="8" xfId="3" applyFont="1" applyBorder="1"/>
    <xf numFmtId="0" fontId="26" fillId="0" borderId="7" xfId="3" applyFont="1" applyBorder="1"/>
    <xf numFmtId="0" fontId="26" fillId="0" borderId="4" xfId="3" applyFont="1" applyBorder="1"/>
    <xf numFmtId="0" fontId="26" fillId="0" borderId="5" xfId="3" applyFont="1" applyBorder="1"/>
    <xf numFmtId="0" fontId="26" fillId="0" borderId="9" xfId="3" applyFont="1" applyBorder="1"/>
    <xf numFmtId="0" fontId="26" fillId="0" borderId="0" xfId="3" applyFont="1"/>
    <xf numFmtId="0" fontId="26" fillId="2" borderId="3" xfId="3" applyFont="1" applyFill="1" applyBorder="1"/>
    <xf numFmtId="0" fontId="26" fillId="0" borderId="3" xfId="3" applyFont="1" applyBorder="1"/>
    <xf numFmtId="0" fontId="26" fillId="0" borderId="0" xfId="0" applyFont="1" applyAlignment="1">
      <alignment horizontal="left" vertical="center"/>
    </xf>
    <xf numFmtId="0" fontId="26" fillId="7" borderId="5" xfId="0" applyFont="1" applyFill="1" applyBorder="1" applyAlignment="1">
      <alignment horizontal="left"/>
    </xf>
    <xf numFmtId="0" fontId="26" fillId="0" borderId="0" xfId="0" applyFont="1" applyAlignment="1">
      <alignment horizontal="left"/>
    </xf>
    <xf numFmtId="0" fontId="26" fillId="0" borderId="9" xfId="0" applyFont="1" applyBorder="1"/>
    <xf numFmtId="0" fontId="26" fillId="0" borderId="0" xfId="0" applyFont="1"/>
    <xf numFmtId="0" fontId="26" fillId="0" borderId="9" xfId="0" applyFont="1" applyBorder="1" applyAlignment="1">
      <alignment horizontal="left"/>
    </xf>
    <xf numFmtId="9" fontId="26" fillId="0" borderId="5" xfId="7" applyFont="1" applyBorder="1" applyAlignment="1">
      <alignment horizontal="left"/>
    </xf>
    <xf numFmtId="0" fontId="26" fillId="2" borderId="3" xfId="0" applyFont="1" applyFill="1" applyBorder="1"/>
    <xf numFmtId="0" fontId="39" fillId="0" borderId="3" xfId="3" applyFont="1" applyBorder="1"/>
    <xf numFmtId="0" fontId="26" fillId="7" borderId="9" xfId="0" applyFont="1" applyFill="1" applyBorder="1" applyAlignment="1">
      <alignment horizontal="left"/>
    </xf>
    <xf numFmtId="0" fontId="26" fillId="2" borderId="1" xfId="0" applyFont="1" applyFill="1" applyBorder="1"/>
    <xf numFmtId="0" fontId="36" fillId="0" borderId="3" xfId="0" applyFont="1" applyBorder="1"/>
    <xf numFmtId="0" fontId="36" fillId="0" borderId="7" xfId="0" applyFont="1" applyBorder="1"/>
    <xf numFmtId="0" fontId="26" fillId="0" borderId="7" xfId="0" applyFont="1" applyBorder="1" applyAlignment="1">
      <alignment horizontal="justify"/>
    </xf>
    <xf numFmtId="0" fontId="26" fillId="0" borderId="5" xfId="0" applyFont="1" applyBorder="1" applyAlignment="1">
      <alignment horizontal="justify"/>
    </xf>
    <xf numFmtId="0" fontId="26" fillId="0" borderId="8" xfId="0" applyFont="1" applyBorder="1" applyAlignment="1">
      <alignment horizontal="justify"/>
    </xf>
    <xf numFmtId="0" fontId="26" fillId="0" borderId="0" xfId="0" applyFont="1" applyAlignment="1">
      <alignment horizontal="justify"/>
    </xf>
    <xf numFmtId="0" fontId="26" fillId="0" borderId="4" xfId="0" applyFont="1" applyBorder="1" applyAlignment="1">
      <alignment horizontal="left"/>
    </xf>
    <xf numFmtId="0" fontId="26" fillId="0" borderId="4" xfId="0" applyFont="1" applyBorder="1" applyAlignment="1">
      <alignment horizontal="justify"/>
    </xf>
    <xf numFmtId="0" fontId="26" fillId="0" borderId="11" xfId="0" applyFont="1" applyBorder="1" applyAlignment="1">
      <alignment horizontal="left"/>
    </xf>
    <xf numFmtId="0" fontId="39" fillId="0" borderId="0" xfId="3" applyFont="1"/>
    <xf numFmtId="0" fontId="26" fillId="0" borderId="7" xfId="0" applyFont="1" applyBorder="1" applyAlignment="1">
      <alignment horizontal="center"/>
    </xf>
    <xf numFmtId="0" fontId="39" fillId="0" borderId="8" xfId="3" applyFont="1" applyBorder="1"/>
    <xf numFmtId="0" fontId="39" fillId="0" borderId="4" xfId="3" applyFont="1" applyBorder="1"/>
    <xf numFmtId="0" fontId="39" fillId="0" borderId="9" xfId="3" applyFont="1" applyBorder="1"/>
    <xf numFmtId="169" fontId="6" fillId="0" borderId="0" xfId="3" applyNumberFormat="1" applyFont="1"/>
    <xf numFmtId="9" fontId="1" fillId="0" borderId="0" xfId="7" applyFont="1" applyFill="1" applyBorder="1"/>
    <xf numFmtId="169" fontId="8" fillId="0" borderId="6" xfId="0" applyNumberFormat="1" applyFont="1" applyBorder="1"/>
    <xf numFmtId="0" fontId="6" fillId="0" borderId="22" xfId="5" applyFont="1" applyBorder="1" applyAlignment="1">
      <alignment horizontal="center" vertical="top"/>
    </xf>
    <xf numFmtId="0" fontId="1" fillId="6" borderId="5" xfId="3" applyFill="1" applyBorder="1"/>
    <xf numFmtId="0" fontId="1" fillId="6" borderId="4" xfId="3" applyFill="1" applyBorder="1"/>
    <xf numFmtId="0" fontId="1" fillId="6" borderId="9" xfId="3" applyFill="1" applyBorder="1"/>
    <xf numFmtId="171" fontId="5" fillId="6" borderId="5" xfId="3" applyNumberFormat="1" applyFont="1" applyFill="1" applyBorder="1"/>
    <xf numFmtId="0" fontId="5" fillId="0" borderId="20" xfId="5" applyFont="1" applyBorder="1" applyAlignment="1">
      <alignment horizontal="left" vertical="center"/>
    </xf>
    <xf numFmtId="166" fontId="6" fillId="0" borderId="20" xfId="5" applyNumberFormat="1" applyFont="1" applyBorder="1" applyAlignment="1">
      <alignment horizontal="right" vertical="center"/>
    </xf>
    <xf numFmtId="0" fontId="5" fillId="0" borderId="21" xfId="0" applyFont="1" applyBorder="1" applyAlignment="1">
      <alignment horizontal="left"/>
    </xf>
    <xf numFmtId="0" fontId="12" fillId="0" borderId="22" xfId="0" applyFont="1" applyBorder="1" applyAlignment="1">
      <alignment horizontal="left"/>
    </xf>
    <xf numFmtId="170" fontId="8" fillId="6" borderId="22" xfId="0" applyNumberFormat="1" applyFont="1" applyFill="1" applyBorder="1"/>
    <xf numFmtId="0" fontId="11" fillId="0" borderId="20" xfId="5" applyBorder="1"/>
    <xf numFmtId="0" fontId="6" fillId="0" borderId="21" xfId="0" applyFont="1" applyBorder="1" applyAlignment="1">
      <alignment horizontal="right"/>
    </xf>
    <xf numFmtId="0" fontId="13" fillId="5" borderId="39" xfId="0" applyFont="1" applyFill="1" applyBorder="1" applyAlignment="1">
      <alignment horizontal="left"/>
    </xf>
    <xf numFmtId="0" fontId="13" fillId="5" borderId="40" xfId="0" applyFont="1" applyFill="1" applyBorder="1"/>
    <xf numFmtId="4" fontId="14" fillId="5" borderId="40" xfId="0" applyNumberFormat="1" applyFont="1" applyFill="1" applyBorder="1"/>
    <xf numFmtId="0" fontId="14" fillId="5" borderId="40" xfId="0" applyFont="1" applyFill="1" applyBorder="1" applyAlignment="1">
      <alignment horizontal="right"/>
    </xf>
    <xf numFmtId="0" fontId="14" fillId="5" borderId="40" xfId="0" applyFont="1" applyFill="1" applyBorder="1"/>
    <xf numFmtId="0" fontId="6" fillId="0" borderId="30" xfId="5" applyFont="1" applyBorder="1"/>
    <xf numFmtId="169" fontId="6" fillId="0" borderId="28" xfId="5" applyNumberFormat="1" applyFont="1" applyBorder="1" applyAlignment="1">
      <alignment horizontal="right"/>
    </xf>
    <xf numFmtId="169" fontId="6" fillId="0" borderId="21" xfId="5" applyNumberFormat="1" applyFont="1" applyBorder="1" applyAlignment="1">
      <alignment horizontal="right"/>
    </xf>
    <xf numFmtId="0" fontId="11" fillId="0" borderId="0" xfId="5" applyAlignment="1">
      <alignment horizontal="right"/>
    </xf>
    <xf numFmtId="0" fontId="5" fillId="2" borderId="23" xfId="3" applyFont="1" applyFill="1" applyBorder="1"/>
    <xf numFmtId="0" fontId="6" fillId="2" borderId="25" xfId="3" applyFont="1" applyFill="1" applyBorder="1"/>
    <xf numFmtId="4" fontId="2" fillId="6" borderId="4" xfId="3" applyNumberFormat="1" applyFont="1" applyFill="1" applyBorder="1"/>
    <xf numFmtId="4" fontId="2" fillId="6" borderId="9" xfId="3" applyNumberFormat="1" applyFont="1" applyFill="1" applyBorder="1"/>
    <xf numFmtId="4" fontId="3" fillId="0" borderId="9" xfId="3" applyNumberFormat="1" applyFont="1" applyBorder="1"/>
    <xf numFmtId="0" fontId="5" fillId="2" borderId="3" xfId="3" applyFont="1" applyFill="1" applyBorder="1"/>
    <xf numFmtId="0" fontId="6" fillId="2" borderId="12" xfId="3" applyFont="1" applyFill="1" applyBorder="1"/>
    <xf numFmtId="4" fontId="5" fillId="6" borderId="4" xfId="3" applyNumberFormat="1" applyFont="1" applyFill="1" applyBorder="1"/>
    <xf numFmtId="4" fontId="5" fillId="6" borderId="9" xfId="3" applyNumberFormat="1" applyFont="1" applyFill="1" applyBorder="1"/>
    <xf numFmtId="0" fontId="5" fillId="0" borderId="9" xfId="3" applyFont="1" applyBorder="1"/>
    <xf numFmtId="2" fontId="5" fillId="6" borderId="9" xfId="3" applyNumberFormat="1" applyFont="1" applyFill="1" applyBorder="1"/>
    <xf numFmtId="2" fontId="6" fillId="0" borderId="9" xfId="3" applyNumberFormat="1" applyFont="1" applyBorder="1"/>
    <xf numFmtId="0" fontId="5" fillId="5" borderId="1" xfId="0" applyFont="1" applyFill="1" applyBorder="1" applyAlignment="1">
      <alignment horizontal="left"/>
    </xf>
    <xf numFmtId="0" fontId="6" fillId="5" borderId="14" xfId="0" applyFont="1" applyFill="1" applyBorder="1"/>
    <xf numFmtId="0" fontId="6" fillId="5" borderId="2" xfId="0" applyFont="1" applyFill="1" applyBorder="1"/>
    <xf numFmtId="0" fontId="26" fillId="5" borderId="1" xfId="0" applyFont="1" applyFill="1" applyBorder="1" applyAlignment="1">
      <alignment horizontal="left"/>
    </xf>
    <xf numFmtId="4" fontId="27" fillId="0" borderId="6" xfId="3" applyNumberFormat="1" applyFont="1" applyBorder="1"/>
    <xf numFmtId="4" fontId="27" fillId="0" borderId="6" xfId="0" applyNumberFormat="1" applyFont="1" applyBorder="1"/>
    <xf numFmtId="4" fontId="6" fillId="0" borderId="6" xfId="0" applyNumberFormat="1" applyFont="1" applyBorder="1"/>
    <xf numFmtId="4" fontId="6" fillId="0" borderId="10" xfId="0" applyNumberFormat="1" applyFont="1" applyBorder="1"/>
    <xf numFmtId="4" fontId="6" fillId="0" borderId="10" xfId="3" applyNumberFormat="1" applyFont="1" applyBorder="1"/>
    <xf numFmtId="4" fontId="3" fillId="0" borderId="12" xfId="0" applyNumberFormat="1" applyFont="1" applyBorder="1"/>
    <xf numFmtId="4" fontId="3" fillId="0" borderId="6" xfId="0" applyNumberFormat="1" applyFont="1" applyBorder="1"/>
    <xf numFmtId="4" fontId="6" fillId="0" borderId="6" xfId="0" applyNumberFormat="1" applyFont="1" applyBorder="1" applyAlignment="1">
      <alignment horizontal="justify"/>
    </xf>
    <xf numFmtId="2" fontId="6" fillId="0" borderId="6" xfId="0" applyNumberFormat="1" applyFont="1" applyBorder="1" applyAlignment="1">
      <alignment horizontal="center"/>
    </xf>
    <xf numFmtId="4" fontId="6" fillId="0" borderId="10" xfId="0" applyNumberFormat="1" applyFont="1" applyBorder="1" applyAlignment="1">
      <alignment horizontal="justify"/>
    </xf>
    <xf numFmtId="4" fontId="6" fillId="0" borderId="12" xfId="0" applyNumberFormat="1" applyFont="1" applyBorder="1" applyAlignment="1">
      <alignment horizontal="justify"/>
    </xf>
    <xf numFmtId="169" fontId="6" fillId="0" borderId="6" xfId="0" applyNumberFormat="1" applyFont="1" applyBorder="1" applyAlignment="1">
      <alignment horizontal="right"/>
    </xf>
    <xf numFmtId="0" fontId="7" fillId="0" borderId="6" xfId="0" applyFont="1" applyBorder="1"/>
    <xf numFmtId="0" fontId="7" fillId="0" borderId="10" xfId="0" applyFont="1" applyBorder="1"/>
    <xf numFmtId="164" fontId="8" fillId="0" borderId="6" xfId="0" applyNumberFormat="1" applyFont="1" applyBorder="1"/>
    <xf numFmtId="4" fontId="3" fillId="0" borderId="3" xfId="3" applyNumberFormat="1" applyFont="1" applyBorder="1"/>
    <xf numFmtId="4" fontId="3" fillId="0" borderId="7" xfId="3" applyNumberFormat="1" applyFont="1" applyBorder="1"/>
    <xf numFmtId="169" fontId="6" fillId="0" borderId="7" xfId="0" applyNumberFormat="1" applyFont="1" applyBorder="1" applyAlignment="1">
      <alignment horizontal="right"/>
    </xf>
    <xf numFmtId="169" fontId="3" fillId="0" borderId="7" xfId="3" applyNumberFormat="1" applyFont="1" applyBorder="1"/>
    <xf numFmtId="169" fontId="6" fillId="0" borderId="3" xfId="0" applyNumberFormat="1" applyFont="1" applyBorder="1"/>
    <xf numFmtId="169" fontId="6" fillId="0" borderId="8" xfId="3" applyNumberFormat="1" applyFont="1" applyBorder="1"/>
    <xf numFmtId="169" fontId="6" fillId="0" borderId="7" xfId="3" applyNumberFormat="1" applyFont="1" applyBorder="1"/>
    <xf numFmtId="169" fontId="9" fillId="0" borderId="5" xfId="0" applyNumberFormat="1" applyFont="1" applyBorder="1"/>
    <xf numFmtId="4" fontId="6" fillId="0" borderId="8" xfId="3" applyNumberFormat="1" applyFont="1" applyBorder="1"/>
    <xf numFmtId="0" fontId="6" fillId="0" borderId="12" xfId="3" applyFont="1" applyBorder="1"/>
    <xf numFmtId="0" fontId="6" fillId="0" borderId="6" xfId="3" applyFont="1" applyBorder="1"/>
    <xf numFmtId="0" fontId="6" fillId="0" borderId="25" xfId="5" applyFont="1" applyBorder="1" applyAlignment="1">
      <alignment horizontal="right"/>
    </xf>
    <xf numFmtId="166" fontId="14" fillId="0" borderId="27" xfId="5" applyNumberFormat="1" applyFont="1" applyBorder="1" applyAlignment="1">
      <alignment horizontal="right" vertical="center"/>
    </xf>
    <xf numFmtId="166" fontId="14" fillId="0" borderId="28" xfId="5" applyNumberFormat="1" applyFont="1" applyBorder="1" applyAlignment="1">
      <alignment horizontal="right" vertical="center"/>
    </xf>
    <xf numFmtId="166" fontId="6" fillId="0" borderId="28" xfId="5" applyNumberFormat="1" applyFont="1" applyBorder="1" applyAlignment="1">
      <alignment horizontal="right" vertical="center"/>
    </xf>
    <xf numFmtId="0" fontId="6" fillId="0" borderId="27" xfId="5" applyFont="1" applyBorder="1" applyAlignment="1">
      <alignment horizontal="right"/>
    </xf>
    <xf numFmtId="168" fontId="18" fillId="4" borderId="36" xfId="0" applyNumberFormat="1" applyFont="1" applyFill="1" applyBorder="1" applyAlignment="1">
      <alignment horizontal="center" vertical="center" wrapText="1"/>
    </xf>
    <xf numFmtId="169" fontId="6" fillId="0" borderId="16" xfId="5" applyNumberFormat="1" applyFont="1" applyBorder="1" applyAlignment="1">
      <alignment horizontal="right"/>
    </xf>
    <xf numFmtId="170" fontId="8" fillId="0" borderId="17" xfId="0" applyNumberFormat="1" applyFont="1" applyBorder="1"/>
    <xf numFmtId="0" fontId="8" fillId="0" borderId="27" xfId="0" applyFont="1" applyBorder="1"/>
    <xf numFmtId="170" fontId="9" fillId="0" borderId="22" xfId="5" applyNumberFormat="1" applyFont="1" applyBorder="1" applyAlignment="1">
      <alignment vertical="center"/>
    </xf>
    <xf numFmtId="0" fontId="3" fillId="0" borderId="25" xfId="3" applyFont="1" applyBorder="1"/>
    <xf numFmtId="0" fontId="6" fillId="0" borderId="28" xfId="0" applyFont="1" applyBorder="1"/>
    <xf numFmtId="0" fontId="3" fillId="0" borderId="27" xfId="3" applyFont="1" applyBorder="1"/>
    <xf numFmtId="169" fontId="6" fillId="0" borderId="5" xfId="5" applyNumberFormat="1" applyFont="1" applyBorder="1" applyAlignment="1">
      <alignment horizontal="right"/>
    </xf>
    <xf numFmtId="4" fontId="27" fillId="6" borderId="5" xfId="3" applyNumberFormat="1" applyFont="1" applyFill="1" applyBorder="1"/>
    <xf numFmtId="4" fontId="27" fillId="0" borderId="5" xfId="3" applyNumberFormat="1" applyFont="1" applyBorder="1"/>
    <xf numFmtId="14" fontId="4" fillId="3" borderId="7" xfId="3" applyNumberFormat="1" applyFont="1" applyFill="1" applyBorder="1" applyAlignment="1">
      <alignment horizontal="center"/>
    </xf>
    <xf numFmtId="14" fontId="4" fillId="3" borderId="0" xfId="3" applyNumberFormat="1" applyFont="1" applyFill="1" applyAlignment="1">
      <alignment horizontal="center"/>
    </xf>
    <xf numFmtId="14" fontId="4" fillId="3" borderId="6" xfId="3" applyNumberFormat="1" applyFont="1" applyFill="1" applyBorder="1" applyAlignment="1">
      <alignment horizontal="center"/>
    </xf>
    <xf numFmtId="0" fontId="18" fillId="4" borderId="4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/>
    </xf>
    <xf numFmtId="0" fontId="18" fillId="8" borderId="14" xfId="0" applyFont="1" applyFill="1" applyBorder="1" applyAlignment="1">
      <alignment horizontal="center" vertical="center"/>
    </xf>
    <xf numFmtId="0" fontId="18" fillId="8" borderId="2" xfId="0" applyFont="1" applyFill="1" applyBorder="1" applyAlignment="1">
      <alignment horizontal="center" vertical="center"/>
    </xf>
    <xf numFmtId="0" fontId="41" fillId="3" borderId="3" xfId="3" applyFont="1" applyFill="1" applyBorder="1" applyAlignment="1">
      <alignment horizontal="center"/>
    </xf>
    <xf numFmtId="0" fontId="41" fillId="3" borderId="13" xfId="3" applyFont="1" applyFill="1" applyBorder="1" applyAlignment="1">
      <alignment horizontal="center"/>
    </xf>
    <xf numFmtId="0" fontId="41" fillId="3" borderId="12" xfId="3" applyFont="1" applyFill="1" applyBorder="1" applyAlignment="1">
      <alignment horizontal="center"/>
    </xf>
    <xf numFmtId="14" fontId="31" fillId="3" borderId="8" xfId="3" applyNumberFormat="1" applyFont="1" applyFill="1" applyBorder="1" applyAlignment="1">
      <alignment horizontal="center"/>
    </xf>
    <xf numFmtId="14" fontId="31" fillId="3" borderId="11" xfId="3" applyNumberFormat="1" applyFont="1" applyFill="1" applyBorder="1" applyAlignment="1">
      <alignment horizontal="center"/>
    </xf>
    <xf numFmtId="14" fontId="31" fillId="3" borderId="10" xfId="3" applyNumberFormat="1" applyFont="1" applyFill="1" applyBorder="1" applyAlignment="1">
      <alignment horizontal="center"/>
    </xf>
    <xf numFmtId="0" fontId="38" fillId="4" borderId="4" xfId="0" applyFont="1" applyFill="1" applyBorder="1" applyAlignment="1">
      <alignment horizontal="center" vertical="center"/>
    </xf>
    <xf numFmtId="0" fontId="38" fillId="4" borderId="9" xfId="0" applyFont="1" applyFill="1" applyBorder="1" applyAlignment="1">
      <alignment horizontal="center" vertical="center"/>
    </xf>
    <xf numFmtId="0" fontId="26" fillId="5" borderId="3" xfId="0" applyFont="1" applyFill="1" applyBorder="1" applyAlignment="1">
      <alignment horizontal="center"/>
    </xf>
    <xf numFmtId="0" fontId="26" fillId="5" borderId="13" xfId="0" applyFont="1" applyFill="1" applyBorder="1" applyAlignment="1">
      <alignment horizontal="center"/>
    </xf>
    <xf numFmtId="0" fontId="26" fillId="5" borderId="12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41" fillId="3" borderId="23" xfId="5" applyFont="1" applyFill="1" applyBorder="1" applyAlignment="1">
      <alignment horizontal="center"/>
    </xf>
    <xf numFmtId="0" fontId="41" fillId="3" borderId="24" xfId="5" applyFont="1" applyFill="1" applyBorder="1" applyAlignment="1">
      <alignment horizontal="center"/>
    </xf>
    <xf numFmtId="0" fontId="41" fillId="3" borderId="25" xfId="5" applyFont="1" applyFill="1" applyBorder="1" applyAlignment="1">
      <alignment horizontal="center"/>
    </xf>
    <xf numFmtId="14" fontId="4" fillId="3" borderId="16" xfId="5" applyNumberFormat="1" applyFont="1" applyFill="1" applyBorder="1" applyAlignment="1">
      <alignment horizontal="center"/>
    </xf>
    <xf numFmtId="14" fontId="4" fillId="3" borderId="0" xfId="5" applyNumberFormat="1" applyFont="1" applyFill="1" applyAlignment="1">
      <alignment horizontal="center"/>
    </xf>
    <xf numFmtId="14" fontId="4" fillId="3" borderId="28" xfId="5" applyNumberFormat="1" applyFont="1" applyFill="1" applyBorder="1" applyAlignment="1">
      <alignment horizontal="center"/>
    </xf>
    <xf numFmtId="14" fontId="31" fillId="3" borderId="16" xfId="5" applyNumberFormat="1" applyFont="1" applyFill="1" applyBorder="1" applyAlignment="1">
      <alignment horizontal="center"/>
    </xf>
    <xf numFmtId="14" fontId="31" fillId="3" borderId="0" xfId="5" applyNumberFormat="1" applyFont="1" applyFill="1" applyAlignment="1">
      <alignment horizontal="center"/>
    </xf>
    <xf numFmtId="14" fontId="31" fillId="3" borderId="28" xfId="5" applyNumberFormat="1" applyFont="1" applyFill="1" applyBorder="1" applyAlignment="1">
      <alignment horizontal="center"/>
    </xf>
    <xf numFmtId="0" fontId="18" fillId="4" borderId="20" xfId="0" applyFont="1" applyFill="1" applyBorder="1" applyAlignment="1">
      <alignment horizontal="center" vertical="center"/>
    </xf>
    <xf numFmtId="0" fontId="18" fillId="4" borderId="22" xfId="0" applyFont="1" applyFill="1" applyBorder="1" applyAlignment="1">
      <alignment horizontal="center" vertical="center"/>
    </xf>
    <xf numFmtId="0" fontId="18" fillId="8" borderId="36" xfId="0" applyFont="1" applyFill="1" applyBorder="1" applyAlignment="1">
      <alignment horizontal="center" vertical="center"/>
    </xf>
    <xf numFmtId="0" fontId="18" fillId="8" borderId="18" xfId="0" applyFont="1" applyFill="1" applyBorder="1" applyAlignment="1">
      <alignment horizontal="center" vertical="center"/>
    </xf>
    <xf numFmtId="0" fontId="26" fillId="5" borderId="23" xfId="0" applyFont="1" applyFill="1" applyBorder="1" applyAlignment="1">
      <alignment horizontal="center"/>
    </xf>
    <xf numFmtId="0" fontId="26" fillId="5" borderId="24" xfId="0" applyFont="1" applyFill="1" applyBorder="1" applyAlignment="1">
      <alignment horizontal="center"/>
    </xf>
    <xf numFmtId="0" fontId="26" fillId="5" borderId="25" xfId="0" applyFont="1" applyFill="1" applyBorder="1" applyAlignment="1">
      <alignment horizontal="center"/>
    </xf>
    <xf numFmtId="0" fontId="5" fillId="5" borderId="17" xfId="0" applyFont="1" applyFill="1" applyBorder="1" applyAlignment="1">
      <alignment horizontal="center"/>
    </xf>
    <xf numFmtId="0" fontId="5" fillId="5" borderId="26" xfId="0" applyFont="1" applyFill="1" applyBorder="1" applyAlignment="1">
      <alignment horizontal="center"/>
    </xf>
    <xf numFmtId="0" fontId="5" fillId="5" borderId="27" xfId="0" applyFont="1" applyFill="1" applyBorder="1" applyAlignment="1">
      <alignment horizontal="center"/>
    </xf>
    <xf numFmtId="169" fontId="9" fillId="0" borderId="6" xfId="0" applyNumberFormat="1" applyFont="1" applyBorder="1"/>
    <xf numFmtId="0" fontId="27" fillId="0" borderId="37" xfId="0" applyFont="1" applyBorder="1"/>
    <xf numFmtId="170" fontId="8" fillId="0" borderId="6" xfId="0" applyNumberFormat="1" applyFont="1" applyBorder="1" applyAlignment="1">
      <alignment horizontal="right"/>
    </xf>
    <xf numFmtId="0" fontId="26" fillId="0" borderId="16" xfId="0" applyFont="1" applyBorder="1" applyAlignment="1">
      <alignment horizontal="left" vertical="center"/>
    </xf>
    <xf numFmtId="0" fontId="27" fillId="0" borderId="0" xfId="0" applyFont="1"/>
    <xf numFmtId="0" fontId="27" fillId="0" borderId="0" xfId="0" applyFont="1" applyBorder="1"/>
    <xf numFmtId="169" fontId="1" fillId="0" borderId="0" xfId="3" applyNumberFormat="1" applyBorder="1"/>
    <xf numFmtId="9" fontId="1" fillId="0" borderId="0" xfId="7" applyFont="1" applyBorder="1"/>
    <xf numFmtId="0" fontId="1" fillId="0" borderId="0" xfId="3" applyBorder="1"/>
    <xf numFmtId="0" fontId="27" fillId="0" borderId="21" xfId="0" applyFont="1" applyBorder="1"/>
    <xf numFmtId="0" fontId="27" fillId="0" borderId="21" xfId="0" applyFont="1" applyBorder="1" applyAlignment="1">
      <alignment horizontal="left" vertical="center"/>
    </xf>
    <xf numFmtId="0" fontId="26" fillId="0" borderId="0" xfId="0" applyFont="1" applyBorder="1" applyAlignment="1">
      <alignment horizontal="justify"/>
    </xf>
    <xf numFmtId="0" fontId="6" fillId="0" borderId="0" xfId="0" applyFont="1" applyBorder="1" applyAlignment="1">
      <alignment horizontal="justify"/>
    </xf>
    <xf numFmtId="167" fontId="43" fillId="0" borderId="21" xfId="0" applyNumberFormat="1" applyFont="1" applyBorder="1" applyAlignment="1">
      <alignment vertical="center"/>
    </xf>
    <xf numFmtId="0" fontId="26" fillId="0" borderId="21" xfId="0" applyFont="1" applyBorder="1" applyAlignment="1">
      <alignment horizontal="left"/>
    </xf>
  </cellXfs>
  <cellStyles count="8">
    <cellStyle name="Euro" xfId="1" xr:uid="{00000000-0005-0000-0000-000000000000}"/>
    <cellStyle name="Non défini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3 2" xfId="6" xr:uid="{00000000-0005-0000-0000-000006000000}"/>
    <cellStyle name="Pourcentage" xfId="7" builtinId="5"/>
  </cellStyles>
  <dxfs count="0"/>
  <tableStyles count="0" defaultTableStyle="TableStyleMedium9" defaultPivotStyle="PivotStyleLight16"/>
  <colors>
    <mruColors>
      <color rgb="FF0000FF"/>
      <color rgb="FFFFCCCC"/>
      <color rgb="FF0066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</xdr:colOff>
      <xdr:row>0</xdr:row>
      <xdr:rowOff>144780</xdr:rowOff>
    </xdr:from>
    <xdr:to>
      <xdr:col>5</xdr:col>
      <xdr:colOff>434340</xdr:colOff>
      <xdr:row>2</xdr:row>
      <xdr:rowOff>220980</xdr:rowOff>
    </xdr:to>
    <xdr:pic>
      <xdr:nvPicPr>
        <xdr:cNvPr id="1811" name="Image 2" descr="logo_global_hygiene_mail">
          <a:extLst>
            <a:ext uri="{FF2B5EF4-FFF2-40B4-BE49-F238E27FC236}">
              <a16:creationId xmlns:a16="http://schemas.microsoft.com/office/drawing/2014/main" id="{A2587078-957B-4A1D-803B-C1A9892A8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8620" y="144780"/>
          <a:ext cx="109728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</xdr:colOff>
      <xdr:row>0</xdr:row>
      <xdr:rowOff>53340</xdr:rowOff>
    </xdr:from>
    <xdr:to>
      <xdr:col>1</xdr:col>
      <xdr:colOff>251460</xdr:colOff>
      <xdr:row>2</xdr:row>
      <xdr:rowOff>137160</xdr:rowOff>
    </xdr:to>
    <xdr:pic>
      <xdr:nvPicPr>
        <xdr:cNvPr id="1812" name="Image 1">
          <a:extLst>
            <a:ext uri="{FF2B5EF4-FFF2-40B4-BE49-F238E27FC236}">
              <a16:creationId xmlns:a16="http://schemas.microsoft.com/office/drawing/2014/main" id="{BA9F4FB4-24BD-40D6-B1F6-7E9FC5821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53340"/>
          <a:ext cx="98298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68580</xdr:rowOff>
    </xdr:from>
    <xdr:to>
      <xdr:col>1</xdr:col>
      <xdr:colOff>220980</xdr:colOff>
      <xdr:row>2</xdr:row>
      <xdr:rowOff>152400</xdr:rowOff>
    </xdr:to>
    <xdr:pic>
      <xdr:nvPicPr>
        <xdr:cNvPr id="8571" name="Image 1">
          <a:extLst>
            <a:ext uri="{FF2B5EF4-FFF2-40B4-BE49-F238E27FC236}">
              <a16:creationId xmlns:a16="http://schemas.microsoft.com/office/drawing/2014/main" id="{874A7372-1D66-411A-9E8C-CB0C5BE79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8580"/>
          <a:ext cx="97536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167640</xdr:colOff>
      <xdr:row>0</xdr:row>
      <xdr:rowOff>91440</xdr:rowOff>
    </xdr:from>
    <xdr:to>
      <xdr:col>4</xdr:col>
      <xdr:colOff>594360</xdr:colOff>
      <xdr:row>2</xdr:row>
      <xdr:rowOff>167640</xdr:rowOff>
    </xdr:to>
    <xdr:pic>
      <xdr:nvPicPr>
        <xdr:cNvPr id="8572" name="Image 2" descr="logo_global_hygiene_mail">
          <a:extLst>
            <a:ext uri="{FF2B5EF4-FFF2-40B4-BE49-F238E27FC236}">
              <a16:creationId xmlns:a16="http://schemas.microsoft.com/office/drawing/2014/main" id="{9F8360F2-0DC8-4C56-9E99-197A10DF0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5680" y="91440"/>
          <a:ext cx="109728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0</xdr:row>
      <xdr:rowOff>121920</xdr:rowOff>
    </xdr:from>
    <xdr:to>
      <xdr:col>1</xdr:col>
      <xdr:colOff>350520</xdr:colOff>
      <xdr:row>2</xdr:row>
      <xdr:rowOff>213360</xdr:rowOff>
    </xdr:to>
    <xdr:pic>
      <xdr:nvPicPr>
        <xdr:cNvPr id="7814" name="Image 1">
          <a:extLst>
            <a:ext uri="{FF2B5EF4-FFF2-40B4-BE49-F238E27FC236}">
              <a16:creationId xmlns:a16="http://schemas.microsoft.com/office/drawing/2014/main" id="{25849F83-D7B1-44B9-A40A-1EDB01841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121920"/>
          <a:ext cx="97536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144780</xdr:colOff>
      <xdr:row>0</xdr:row>
      <xdr:rowOff>129540</xdr:rowOff>
    </xdr:from>
    <xdr:to>
      <xdr:col>5</xdr:col>
      <xdr:colOff>571500</xdr:colOff>
      <xdr:row>2</xdr:row>
      <xdr:rowOff>205740</xdr:rowOff>
    </xdr:to>
    <xdr:pic>
      <xdr:nvPicPr>
        <xdr:cNvPr id="7815" name="Image 2" descr="logo_global_hygiene_mail">
          <a:extLst>
            <a:ext uri="{FF2B5EF4-FFF2-40B4-BE49-F238E27FC236}">
              <a16:creationId xmlns:a16="http://schemas.microsoft.com/office/drawing/2014/main" id="{A8375E14-9BD0-4DE9-80B3-FA74C7913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4780" y="129540"/>
          <a:ext cx="109728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65"/>
  <sheetViews>
    <sheetView tabSelected="1" view="pageBreakPreview" zoomScaleNormal="120" zoomScaleSheetLayoutView="100" workbookViewId="0">
      <pane xSplit="1" ySplit="10" topLeftCell="B11" activePane="bottomRight" state="frozen"/>
      <selection pane="topRight" activeCell="B1" sqref="B1"/>
      <selection pane="bottomLeft" activeCell="A10" sqref="A10"/>
      <selection pane="bottomRight" activeCell="A334" sqref="A334"/>
    </sheetView>
  </sheetViews>
  <sheetFormatPr baseColWidth="10" defaultColWidth="11.44140625" defaultRowHeight="13.2"/>
  <cols>
    <col min="1" max="1" width="11.44140625" style="355"/>
    <col min="2" max="2" width="85.6640625" style="2" customWidth="1"/>
    <col min="3" max="5" width="9.77734375" style="2" customWidth="1"/>
    <col min="6" max="6" width="8.5546875" style="2" customWidth="1"/>
    <col min="7" max="16384" width="11.44140625" style="2"/>
  </cols>
  <sheetData>
    <row r="1" spans="1:8" ht="15.75" customHeight="1">
      <c r="A1" s="518" t="s">
        <v>0</v>
      </c>
      <c r="B1" s="519"/>
      <c r="C1" s="519"/>
      <c r="D1" s="519"/>
      <c r="E1" s="519"/>
      <c r="F1" s="520"/>
    </row>
    <row r="2" spans="1:8" ht="22.5" customHeight="1">
      <c r="A2" s="511" t="s">
        <v>445</v>
      </c>
      <c r="B2" s="512"/>
      <c r="C2" s="512"/>
      <c r="D2" s="512"/>
      <c r="E2" s="512"/>
      <c r="F2" s="513"/>
    </row>
    <row r="3" spans="1:8" ht="22.5" customHeight="1">
      <c r="A3" s="511" t="s">
        <v>442</v>
      </c>
      <c r="B3" s="512"/>
      <c r="C3" s="512"/>
      <c r="D3" s="512"/>
      <c r="E3" s="512"/>
      <c r="F3" s="513"/>
    </row>
    <row r="4" spans="1:8" ht="13.5" customHeight="1">
      <c r="A4" s="521" t="s">
        <v>450</v>
      </c>
      <c r="B4" s="522"/>
      <c r="C4" s="522"/>
      <c r="D4" s="522"/>
      <c r="E4" s="522"/>
      <c r="F4" s="523"/>
    </row>
    <row r="5" spans="1:8" ht="7.05" customHeight="1">
      <c r="A5" s="386"/>
      <c r="B5" s="331"/>
      <c r="C5" s="332"/>
      <c r="D5" s="331"/>
      <c r="E5" s="331"/>
      <c r="F5" s="331"/>
    </row>
    <row r="6" spans="1:8" ht="13.95" customHeight="1">
      <c r="A6" s="526" t="s">
        <v>439</v>
      </c>
      <c r="B6" s="527"/>
      <c r="C6" s="527"/>
      <c r="D6" s="527"/>
      <c r="E6" s="527"/>
      <c r="F6" s="528"/>
    </row>
    <row r="7" spans="1:8" ht="13.95" customHeight="1">
      <c r="A7" s="529" t="s">
        <v>417</v>
      </c>
      <c r="B7" s="530"/>
      <c r="C7" s="530"/>
      <c r="D7" s="530"/>
      <c r="E7" s="530"/>
      <c r="F7" s="531"/>
    </row>
    <row r="8" spans="1:8" ht="7.05" customHeight="1">
      <c r="A8" s="312"/>
      <c r="B8" s="126"/>
      <c r="C8" s="126"/>
      <c r="D8" s="126"/>
      <c r="E8" s="126"/>
      <c r="F8" s="10"/>
    </row>
    <row r="9" spans="1:8" ht="14.25" customHeight="1">
      <c r="A9" s="524" t="s">
        <v>105</v>
      </c>
      <c r="B9" s="514" t="s">
        <v>106</v>
      </c>
      <c r="C9" s="516" t="s">
        <v>398</v>
      </c>
      <c r="D9" s="516"/>
      <c r="E9" s="516"/>
      <c r="F9" s="517"/>
    </row>
    <row r="10" spans="1:8" ht="31.95" customHeight="1">
      <c r="A10" s="525"/>
      <c r="B10" s="515"/>
      <c r="C10" s="385" t="s">
        <v>368</v>
      </c>
      <c r="D10" s="385" t="s">
        <v>440</v>
      </c>
      <c r="E10" s="385" t="s">
        <v>441</v>
      </c>
      <c r="F10" s="301" t="s">
        <v>444</v>
      </c>
    </row>
    <row r="11" spans="1:8" ht="15.75" customHeight="1">
      <c r="A11" s="387"/>
      <c r="B11" s="3"/>
      <c r="C11" s="5"/>
      <c r="D11" s="5"/>
      <c r="E11" s="5"/>
      <c r="F11" s="3"/>
    </row>
    <row r="12" spans="1:8" ht="15.75" customHeight="1">
      <c r="A12" s="388" t="s">
        <v>117</v>
      </c>
      <c r="B12" s="7"/>
      <c r="C12" s="18"/>
      <c r="D12" s="18"/>
      <c r="E12" s="18"/>
      <c r="F12" s="18"/>
    </row>
    <row r="13" spans="1:8" ht="7.05" customHeight="1">
      <c r="A13" s="389"/>
      <c r="B13" s="8"/>
      <c r="C13" s="125"/>
      <c r="D13" s="130"/>
      <c r="E13" s="130"/>
      <c r="F13" s="8"/>
    </row>
    <row r="14" spans="1:8" ht="13.95" customHeight="1">
      <c r="A14" s="312" t="s">
        <v>118</v>
      </c>
      <c r="B14" s="9" t="s">
        <v>119</v>
      </c>
      <c r="C14" s="147">
        <v>11.04</v>
      </c>
      <c r="D14" s="148">
        <f>C14*0.97</f>
        <v>10.708799999999998</v>
      </c>
      <c r="E14" s="148">
        <f>+D14*0.95</f>
        <v>10.173359999999997</v>
      </c>
      <c r="F14" s="9" t="s">
        <v>120</v>
      </c>
      <c r="G14" s="338"/>
      <c r="H14" s="337"/>
    </row>
    <row r="15" spans="1:8" ht="13.95" customHeight="1">
      <c r="A15" s="312"/>
      <c r="B15" s="9" t="s">
        <v>125</v>
      </c>
      <c r="C15" s="147"/>
      <c r="D15" s="148"/>
      <c r="E15" s="148"/>
      <c r="F15" s="9"/>
      <c r="G15" s="338"/>
    </row>
    <row r="16" spans="1:8" ht="7.05" customHeight="1">
      <c r="A16" s="312"/>
      <c r="B16" s="9"/>
      <c r="C16" s="147"/>
      <c r="D16" s="148"/>
      <c r="E16" s="148"/>
      <c r="F16" s="9"/>
      <c r="G16" s="338"/>
    </row>
    <row r="17" spans="1:8" ht="13.95" customHeight="1">
      <c r="A17" s="312" t="s">
        <v>121</v>
      </c>
      <c r="B17" s="9" t="s">
        <v>122</v>
      </c>
      <c r="C17" s="147">
        <v>11.94</v>
      </c>
      <c r="D17" s="148">
        <f>C17*0.97</f>
        <v>11.581799999999999</v>
      </c>
      <c r="E17" s="148">
        <f>+D17*0.95</f>
        <v>11.002709999999999</v>
      </c>
      <c r="F17" s="9" t="s">
        <v>120</v>
      </c>
      <c r="G17" s="338"/>
      <c r="H17" s="337"/>
    </row>
    <row r="18" spans="1:8" ht="13.95" customHeight="1">
      <c r="A18" s="312"/>
      <c r="B18" s="9" t="s">
        <v>125</v>
      </c>
      <c r="C18" s="147"/>
      <c r="D18" s="148"/>
      <c r="E18" s="148"/>
      <c r="F18" s="9"/>
      <c r="G18" s="338"/>
      <c r="H18" s="337"/>
    </row>
    <row r="19" spans="1:8" ht="7.05" customHeight="1">
      <c r="A19" s="312"/>
      <c r="B19" s="9"/>
      <c r="C19" s="147"/>
      <c r="D19" s="148"/>
      <c r="E19" s="148"/>
      <c r="F19" s="9"/>
      <c r="G19" s="338"/>
      <c r="H19" s="337"/>
    </row>
    <row r="20" spans="1:8" ht="13.95" customHeight="1">
      <c r="A20" s="190" t="s">
        <v>164</v>
      </c>
      <c r="B20" s="9" t="s">
        <v>165</v>
      </c>
      <c r="C20" s="147">
        <v>17.29</v>
      </c>
      <c r="D20" s="148">
        <f>C20*0.97</f>
        <v>16.7713</v>
      </c>
      <c r="E20" s="148">
        <f>+D20*0.95</f>
        <v>15.932734999999999</v>
      </c>
      <c r="F20" s="9" t="s">
        <v>120</v>
      </c>
      <c r="G20" s="338"/>
      <c r="H20" s="337"/>
    </row>
    <row r="21" spans="1:8" ht="13.95" customHeight="1">
      <c r="A21" s="190"/>
      <c r="B21" s="9" t="s">
        <v>125</v>
      </c>
      <c r="C21" s="147"/>
      <c r="D21" s="148"/>
      <c r="E21" s="148"/>
      <c r="F21" s="9"/>
      <c r="G21" s="338"/>
      <c r="H21" s="337"/>
    </row>
    <row r="22" spans="1:8" ht="7.05" customHeight="1">
      <c r="A22" s="312"/>
      <c r="B22" s="9"/>
      <c r="C22" s="147"/>
      <c r="D22" s="148"/>
      <c r="E22" s="148"/>
      <c r="F22" s="9"/>
      <c r="G22" s="338"/>
      <c r="H22" s="337"/>
    </row>
    <row r="23" spans="1:8" ht="13.95" customHeight="1">
      <c r="A23" s="312" t="s">
        <v>123</v>
      </c>
      <c r="B23" s="9" t="s">
        <v>124</v>
      </c>
      <c r="C23" s="147">
        <v>23.56</v>
      </c>
      <c r="D23" s="148">
        <f>C23*0.97</f>
        <v>22.853199999999998</v>
      </c>
      <c r="E23" s="148">
        <f>+D23*0.95</f>
        <v>21.710539999999998</v>
      </c>
      <c r="F23" s="9" t="s">
        <v>120</v>
      </c>
      <c r="G23" s="338"/>
      <c r="H23" s="337"/>
    </row>
    <row r="24" spans="1:8" ht="13.95" customHeight="1">
      <c r="A24" s="312"/>
      <c r="B24" s="9" t="s">
        <v>125</v>
      </c>
      <c r="C24" s="333" t="s">
        <v>357</v>
      </c>
      <c r="D24" s="148"/>
      <c r="E24" s="148"/>
      <c r="F24" s="9"/>
      <c r="G24" s="338"/>
      <c r="H24" s="337"/>
    </row>
    <row r="25" spans="1:8" ht="7.05" customHeight="1">
      <c r="A25" s="390"/>
      <c r="B25" s="34"/>
      <c r="C25" s="366"/>
      <c r="D25" s="367"/>
      <c r="E25" s="367"/>
      <c r="F25" s="34"/>
      <c r="G25" s="338"/>
      <c r="H25" s="337"/>
    </row>
    <row r="26" spans="1:8" ht="15.75" customHeight="1">
      <c r="A26" s="387"/>
      <c r="B26" s="3"/>
      <c r="C26" s="5"/>
      <c r="D26" s="5"/>
      <c r="E26" s="5"/>
      <c r="F26" s="3"/>
      <c r="G26" s="338"/>
      <c r="H26" s="337"/>
    </row>
    <row r="27" spans="1:8" ht="15.75" customHeight="1">
      <c r="A27" s="388" t="s">
        <v>1</v>
      </c>
      <c r="B27" s="368"/>
      <c r="C27" s="20"/>
      <c r="D27" s="20"/>
      <c r="E27" s="20"/>
      <c r="F27" s="20"/>
      <c r="G27" s="338"/>
      <c r="H27" s="337"/>
    </row>
    <row r="28" spans="1:8" ht="6" customHeight="1">
      <c r="A28" s="389"/>
      <c r="B28" s="8"/>
      <c r="C28" s="195"/>
      <c r="D28" s="484"/>
      <c r="E28" s="130"/>
      <c r="F28" s="8"/>
      <c r="G28" s="338"/>
      <c r="H28" s="337"/>
    </row>
    <row r="29" spans="1:8" ht="15" customHeight="1">
      <c r="A29" s="349" t="s">
        <v>402</v>
      </c>
      <c r="B29" s="349" t="s">
        <v>361</v>
      </c>
      <c r="C29" s="182">
        <v>9.69</v>
      </c>
      <c r="D29" s="193">
        <f>C29*0.97</f>
        <v>9.3992999999999984</v>
      </c>
      <c r="E29" s="148">
        <f>+D29*0.95</f>
        <v>8.9293349999999982</v>
      </c>
      <c r="F29" s="9" t="s">
        <v>237</v>
      </c>
      <c r="G29" s="338"/>
      <c r="H29" s="348"/>
    </row>
    <row r="30" spans="1:8" ht="15" customHeight="1">
      <c r="A30" s="349"/>
      <c r="B30" s="61" t="s">
        <v>362</v>
      </c>
      <c r="C30" s="283">
        <f>C29/2</f>
        <v>4.8449999999999998</v>
      </c>
      <c r="D30" s="281">
        <f>D29/2</f>
        <v>4.6996499999999992</v>
      </c>
      <c r="E30" s="491">
        <f>E29/2</f>
        <v>4.4646674999999991</v>
      </c>
      <c r="F30" s="282" t="s">
        <v>2</v>
      </c>
      <c r="G30" s="338"/>
      <c r="H30" s="348"/>
    </row>
    <row r="31" spans="1:8" ht="6" customHeight="1">
      <c r="A31" s="391"/>
      <c r="B31" s="11"/>
      <c r="C31" s="197"/>
      <c r="D31" s="485"/>
      <c r="E31" s="132"/>
      <c r="F31" s="11"/>
      <c r="G31" s="338"/>
      <c r="H31" s="348"/>
    </row>
    <row r="32" spans="1:8" ht="14.25" customHeight="1">
      <c r="A32" s="312" t="s">
        <v>403</v>
      </c>
      <c r="B32" s="9" t="s">
        <v>238</v>
      </c>
      <c r="C32" s="182">
        <v>10.94</v>
      </c>
      <c r="D32" s="193">
        <f>C32*0.97</f>
        <v>10.611799999999999</v>
      </c>
      <c r="E32" s="148">
        <f>+D32*0.95</f>
        <v>10.081209999999999</v>
      </c>
      <c r="F32" s="9" t="s">
        <v>237</v>
      </c>
      <c r="G32" s="338"/>
      <c r="H32" s="337"/>
    </row>
    <row r="33" spans="1:8" ht="14.25" customHeight="1">
      <c r="A33" s="312"/>
      <c r="B33" s="9" t="s">
        <v>249</v>
      </c>
      <c r="C33" s="283">
        <f>C32/2</f>
        <v>5.47</v>
      </c>
      <c r="D33" s="281">
        <f>D32/2</f>
        <v>5.3058999999999994</v>
      </c>
      <c r="E33" s="491">
        <f>E32/2</f>
        <v>5.0406049999999993</v>
      </c>
      <c r="F33" s="282" t="s">
        <v>2</v>
      </c>
      <c r="G33" s="338"/>
      <c r="H33" s="337"/>
    </row>
    <row r="34" spans="1:8" ht="7.05" customHeight="1">
      <c r="A34" s="312"/>
      <c r="B34" s="9"/>
      <c r="C34" s="196"/>
      <c r="D34" s="486"/>
      <c r="E34" s="150"/>
      <c r="F34" s="189"/>
      <c r="G34" s="338"/>
      <c r="H34" s="337"/>
    </row>
    <row r="35" spans="1:8" ht="14.25" customHeight="1">
      <c r="A35" s="312" t="s">
        <v>404</v>
      </c>
      <c r="B35" s="9" t="s">
        <v>239</v>
      </c>
      <c r="C35" s="185">
        <v>10.87</v>
      </c>
      <c r="D35" s="486">
        <f>C35*0.97</f>
        <v>10.543899999999999</v>
      </c>
      <c r="E35" s="148">
        <f>+D35*0.95</f>
        <v>10.016704999999998</v>
      </c>
      <c r="F35" s="9" t="s">
        <v>237</v>
      </c>
      <c r="G35" s="338"/>
      <c r="H35" s="337"/>
    </row>
    <row r="36" spans="1:8" ht="14.25" customHeight="1">
      <c r="A36" s="312"/>
      <c r="B36" s="9" t="s">
        <v>229</v>
      </c>
      <c r="C36" s="283">
        <f>C35/2</f>
        <v>5.4349999999999996</v>
      </c>
      <c r="D36" s="281">
        <f>D35/2</f>
        <v>5.2719499999999995</v>
      </c>
      <c r="E36" s="491">
        <f>E35/2</f>
        <v>5.0083524999999991</v>
      </c>
      <c r="F36" s="282" t="s">
        <v>2</v>
      </c>
      <c r="G36" s="338"/>
      <c r="H36" s="337"/>
    </row>
    <row r="37" spans="1:8" ht="7.05" customHeight="1">
      <c r="A37" s="391"/>
      <c r="B37" s="11"/>
      <c r="C37" s="196"/>
      <c r="D37" s="485"/>
      <c r="E37" s="132"/>
      <c r="F37" s="11"/>
      <c r="G37" s="338"/>
      <c r="H37" s="337"/>
    </row>
    <row r="38" spans="1:8" ht="15.75" customHeight="1">
      <c r="A38" s="190" t="s">
        <v>405</v>
      </c>
      <c r="B38" s="9" t="s">
        <v>240</v>
      </c>
      <c r="C38" s="182">
        <v>12.2</v>
      </c>
      <c r="D38" s="193">
        <f>C38*0.97</f>
        <v>11.834</v>
      </c>
      <c r="E38" s="148">
        <f>+D38*0.95</f>
        <v>11.242299999999998</v>
      </c>
      <c r="F38" s="9" t="s">
        <v>237</v>
      </c>
      <c r="G38" s="338"/>
      <c r="H38" s="337"/>
    </row>
    <row r="39" spans="1:8" ht="15.75" customHeight="1">
      <c r="A39" s="190"/>
      <c r="B39" s="9" t="s">
        <v>112</v>
      </c>
      <c r="C39" s="283">
        <f>C38/2</f>
        <v>6.1</v>
      </c>
      <c r="D39" s="281">
        <f>D38/2</f>
        <v>5.9169999999999998</v>
      </c>
      <c r="E39" s="491">
        <f>E38/2</f>
        <v>5.6211499999999992</v>
      </c>
      <c r="F39" s="282" t="s">
        <v>2</v>
      </c>
      <c r="G39" s="338"/>
      <c r="H39" s="337"/>
    </row>
    <row r="40" spans="1:8" ht="7.05" customHeight="1">
      <c r="A40" s="312"/>
      <c r="B40" s="9"/>
      <c r="C40" s="196"/>
      <c r="D40" s="486"/>
      <c r="E40" s="150"/>
      <c r="F40" s="189"/>
      <c r="G40" s="338"/>
      <c r="H40" s="337"/>
    </row>
    <row r="41" spans="1:8" ht="15" customHeight="1">
      <c r="A41" s="392" t="s">
        <v>406</v>
      </c>
      <c r="B41" s="9" t="s">
        <v>241</v>
      </c>
      <c r="C41" s="182">
        <v>13.51</v>
      </c>
      <c r="D41" s="193">
        <f>C41*0.97</f>
        <v>13.104699999999999</v>
      </c>
      <c r="E41" s="148">
        <f>+D41*0.95</f>
        <v>12.449464999999998</v>
      </c>
      <c r="F41" s="9" t="s">
        <v>237</v>
      </c>
      <c r="G41" s="338"/>
      <c r="H41" s="337"/>
    </row>
    <row r="42" spans="1:8" ht="15" customHeight="1">
      <c r="A42" s="392"/>
      <c r="B42" s="9" t="s">
        <v>3</v>
      </c>
      <c r="C42" s="283">
        <f>C41/2</f>
        <v>6.7549999999999999</v>
      </c>
      <c r="D42" s="281">
        <f>D41/2</f>
        <v>6.5523499999999997</v>
      </c>
      <c r="E42" s="491">
        <f>E41/2</f>
        <v>6.2247324999999991</v>
      </c>
      <c r="F42" s="282" t="s">
        <v>2</v>
      </c>
      <c r="G42" s="338"/>
      <c r="H42" s="337"/>
    </row>
    <row r="43" spans="1:8" ht="7.05" customHeight="1">
      <c r="A43" s="391"/>
      <c r="B43" s="11"/>
      <c r="C43" s="199"/>
      <c r="D43" s="487"/>
      <c r="E43" s="151"/>
      <c r="F43" s="11"/>
      <c r="G43" s="338"/>
      <c r="H43" s="337"/>
    </row>
    <row r="44" spans="1:8" ht="13.8">
      <c r="A44" s="190" t="s">
        <v>407</v>
      </c>
      <c r="B44" s="9" t="s">
        <v>242</v>
      </c>
      <c r="C44" s="182">
        <v>12.75</v>
      </c>
      <c r="D44" s="193">
        <f>C44*0.97</f>
        <v>12.3675</v>
      </c>
      <c r="E44" s="148">
        <f>+D44*0.95</f>
        <v>11.749124999999999</v>
      </c>
      <c r="F44" s="9" t="s">
        <v>237</v>
      </c>
      <c r="G44" s="338"/>
      <c r="H44" s="337"/>
    </row>
    <row r="45" spans="1:8" ht="13.8">
      <c r="A45" s="190"/>
      <c r="B45" s="9" t="s">
        <v>250</v>
      </c>
      <c r="C45" s="283">
        <f>C44/2</f>
        <v>6.375</v>
      </c>
      <c r="D45" s="281">
        <f>D44/2</f>
        <v>6.1837499999999999</v>
      </c>
      <c r="E45" s="491">
        <f>E44/2</f>
        <v>5.8745624999999997</v>
      </c>
      <c r="F45" s="282" t="s">
        <v>2</v>
      </c>
      <c r="G45" s="338"/>
      <c r="H45" s="337"/>
    </row>
    <row r="46" spans="1:8" ht="6.75" customHeight="1">
      <c r="A46" s="391"/>
      <c r="B46" s="11"/>
      <c r="C46" s="199"/>
      <c r="D46" s="487"/>
      <c r="E46" s="151"/>
      <c r="F46" s="11"/>
      <c r="G46" s="338"/>
      <c r="H46" s="337"/>
    </row>
    <row r="47" spans="1:8" ht="14.25" customHeight="1">
      <c r="A47" s="312" t="s">
        <v>408</v>
      </c>
      <c r="B47" s="9" t="s">
        <v>243</v>
      </c>
      <c r="C47" s="182">
        <v>15.97</v>
      </c>
      <c r="D47" s="193">
        <f>C47*0.97</f>
        <v>15.4909</v>
      </c>
      <c r="E47" s="148">
        <f>+D47*0.95</f>
        <v>14.716355</v>
      </c>
      <c r="F47" s="9" t="s">
        <v>237</v>
      </c>
      <c r="G47" s="338"/>
      <c r="H47" s="337"/>
    </row>
    <row r="48" spans="1:8" ht="14.25" customHeight="1">
      <c r="A48" s="312"/>
      <c r="B48" s="9" t="s">
        <v>230</v>
      </c>
      <c r="C48" s="283">
        <f>C47/2</f>
        <v>7.9850000000000003</v>
      </c>
      <c r="D48" s="281">
        <f>D47/2</f>
        <v>7.7454499999999999</v>
      </c>
      <c r="E48" s="491">
        <f>E47/2</f>
        <v>7.3581775</v>
      </c>
      <c r="F48" s="282" t="s">
        <v>2</v>
      </c>
      <c r="G48" s="338"/>
      <c r="H48" s="337"/>
    </row>
    <row r="49" spans="1:8" ht="7.05" customHeight="1">
      <c r="A49" s="312"/>
      <c r="B49" s="9"/>
      <c r="C49" s="198"/>
      <c r="D49" s="193"/>
      <c r="E49" s="148"/>
      <c r="F49" s="9"/>
      <c r="G49" s="338"/>
      <c r="H49" s="337"/>
    </row>
    <row r="50" spans="1:8" ht="15" customHeight="1">
      <c r="A50" s="190" t="s">
        <v>409</v>
      </c>
      <c r="B50" s="9" t="s">
        <v>244</v>
      </c>
      <c r="C50" s="182">
        <v>19.920000000000002</v>
      </c>
      <c r="D50" s="193">
        <f>C50*0.97</f>
        <v>19.322400000000002</v>
      </c>
      <c r="E50" s="148">
        <f>+D50*0.95</f>
        <v>18.356280000000002</v>
      </c>
      <c r="F50" s="9" t="s">
        <v>237</v>
      </c>
      <c r="G50" s="338"/>
      <c r="H50" s="337"/>
    </row>
    <row r="51" spans="1:8" ht="15" customHeight="1">
      <c r="A51" s="190"/>
      <c r="B51" s="9" t="s">
        <v>3</v>
      </c>
      <c r="C51" s="283">
        <f>C50/2</f>
        <v>9.9600000000000009</v>
      </c>
      <c r="D51" s="281">
        <f>D50/2</f>
        <v>9.6612000000000009</v>
      </c>
      <c r="E51" s="491">
        <f>E50/2</f>
        <v>9.1781400000000009</v>
      </c>
      <c r="F51" s="282" t="s">
        <v>2</v>
      </c>
      <c r="G51" s="338"/>
      <c r="H51" s="337"/>
    </row>
    <row r="52" spans="1:8" ht="7.05" customHeight="1">
      <c r="A52" s="312"/>
      <c r="B52" s="9"/>
      <c r="C52" s="200"/>
      <c r="D52" s="193"/>
      <c r="E52" s="148"/>
      <c r="F52" s="34"/>
      <c r="G52" s="338"/>
      <c r="H52" s="337"/>
    </row>
    <row r="53" spans="1:8" ht="7.05" customHeight="1">
      <c r="A53" s="393"/>
      <c r="B53" s="284"/>
      <c r="C53" s="201"/>
      <c r="D53" s="488"/>
      <c r="E53" s="187"/>
      <c r="F53" s="188"/>
      <c r="G53" s="338"/>
      <c r="H53" s="337"/>
    </row>
    <row r="54" spans="1:8" ht="15" customHeight="1">
      <c r="A54" s="350" t="s">
        <v>410</v>
      </c>
      <c r="B54" s="349" t="s">
        <v>363</v>
      </c>
      <c r="C54" s="182">
        <v>9.69</v>
      </c>
      <c r="D54" s="193">
        <f>C54*0.97</f>
        <v>9.3992999999999984</v>
      </c>
      <c r="E54" s="148">
        <f>+D54*0.95</f>
        <v>8.9293349999999982</v>
      </c>
      <c r="F54" s="9" t="s">
        <v>237</v>
      </c>
      <c r="G54" s="338"/>
      <c r="H54" s="348"/>
    </row>
    <row r="55" spans="1:8" ht="15" customHeight="1">
      <c r="A55" s="350"/>
      <c r="B55" s="61" t="s">
        <v>364</v>
      </c>
      <c r="C55" s="283">
        <f>C54/2</f>
        <v>4.8449999999999998</v>
      </c>
      <c r="D55" s="281">
        <f>D54/2</f>
        <v>4.6996499999999992</v>
      </c>
      <c r="E55" s="491">
        <f>E54/2</f>
        <v>4.4646674999999991</v>
      </c>
      <c r="F55" s="282" t="s">
        <v>2</v>
      </c>
      <c r="G55" s="338"/>
      <c r="H55" s="348"/>
    </row>
    <row r="56" spans="1:8" ht="7.05" customHeight="1">
      <c r="A56" s="190"/>
      <c r="C56" s="198"/>
      <c r="D56" s="193"/>
      <c r="E56" s="148"/>
      <c r="F56" s="9"/>
      <c r="G56" s="338"/>
      <c r="H56" s="337"/>
    </row>
    <row r="57" spans="1:8" ht="13.8">
      <c r="A57" s="190" t="s">
        <v>411</v>
      </c>
      <c r="B57" s="108" t="s">
        <v>394</v>
      </c>
      <c r="C57" s="182">
        <v>13.1</v>
      </c>
      <c r="D57" s="193">
        <f>C57*0.97</f>
        <v>12.706999999999999</v>
      </c>
      <c r="E57" s="148">
        <f>+D57*0.95</f>
        <v>12.071649999999998</v>
      </c>
      <c r="F57" s="9" t="s">
        <v>237</v>
      </c>
      <c r="G57" s="338"/>
      <c r="H57" s="337"/>
    </row>
    <row r="58" spans="1:8" ht="13.8">
      <c r="A58" s="190"/>
      <c r="B58" s="108" t="s">
        <v>245</v>
      </c>
      <c r="C58" s="283">
        <f>C57/2</f>
        <v>6.55</v>
      </c>
      <c r="D58" s="281">
        <f>D57/2</f>
        <v>6.3534999999999995</v>
      </c>
      <c r="E58" s="491">
        <f>E57/2</f>
        <v>6.0358249999999991</v>
      </c>
      <c r="F58" s="282" t="s">
        <v>2</v>
      </c>
      <c r="G58" s="338"/>
      <c r="H58" s="337"/>
    </row>
    <row r="59" spans="1:8" ht="7.05" customHeight="1">
      <c r="A59" s="391"/>
      <c r="B59" s="217"/>
      <c r="C59" s="199"/>
      <c r="D59" s="487"/>
      <c r="E59" s="151"/>
      <c r="F59" s="11"/>
      <c r="G59" s="338"/>
      <c r="H59" s="337"/>
    </row>
    <row r="60" spans="1:8" ht="15" customHeight="1">
      <c r="A60" s="312" t="s">
        <v>412</v>
      </c>
      <c r="B60" s="108" t="s">
        <v>246</v>
      </c>
      <c r="C60" s="182">
        <v>11.26</v>
      </c>
      <c r="D60" s="193">
        <f>C60*0.97</f>
        <v>10.9222</v>
      </c>
      <c r="E60" s="148">
        <f>+D60*0.95</f>
        <v>10.37609</v>
      </c>
      <c r="F60" s="9" t="s">
        <v>237</v>
      </c>
      <c r="G60" s="338"/>
      <c r="H60" s="337"/>
    </row>
    <row r="61" spans="1:8" ht="15" customHeight="1">
      <c r="A61" s="312"/>
      <c r="B61" s="9" t="s">
        <v>112</v>
      </c>
      <c r="C61" s="283">
        <f>C60/2</f>
        <v>5.63</v>
      </c>
      <c r="D61" s="281">
        <f>D60/2</f>
        <v>5.4611000000000001</v>
      </c>
      <c r="E61" s="491">
        <f>E60/2</f>
        <v>5.1880449999999998</v>
      </c>
      <c r="F61" s="282" t="s">
        <v>2</v>
      </c>
      <c r="G61" s="338"/>
      <c r="H61" s="337"/>
    </row>
    <row r="62" spans="1:8" ht="7.05" customHeight="1">
      <c r="A62" s="391"/>
      <c r="B62" s="11"/>
      <c r="C62" s="199"/>
      <c r="D62" s="487"/>
      <c r="E62" s="151"/>
      <c r="F62" s="11"/>
      <c r="G62" s="338"/>
      <c r="H62" s="337"/>
    </row>
    <row r="63" spans="1:8" ht="15" customHeight="1">
      <c r="A63" s="312" t="s">
        <v>413</v>
      </c>
      <c r="B63" s="108" t="s">
        <v>247</v>
      </c>
      <c r="C63" s="182">
        <v>12.53</v>
      </c>
      <c r="D63" s="193">
        <f>C63*0.97</f>
        <v>12.1541</v>
      </c>
      <c r="E63" s="148">
        <f>+D63*0.95</f>
        <v>11.546394999999999</v>
      </c>
      <c r="F63" s="9" t="s">
        <v>237</v>
      </c>
      <c r="G63" s="338"/>
      <c r="H63" s="337"/>
    </row>
    <row r="64" spans="1:8" ht="15" customHeight="1">
      <c r="A64" s="394"/>
      <c r="B64" s="13" t="s">
        <v>4</v>
      </c>
      <c r="C64" s="283">
        <f>C63/2</f>
        <v>6.2649999999999997</v>
      </c>
      <c r="D64" s="281">
        <f>D63/2</f>
        <v>6.0770499999999998</v>
      </c>
      <c r="E64" s="491">
        <f>E63/2</f>
        <v>5.7731974999999993</v>
      </c>
      <c r="F64" s="282" t="s">
        <v>2</v>
      </c>
      <c r="G64" s="338"/>
      <c r="H64" s="337"/>
    </row>
    <row r="65" spans="1:8" ht="7.05" customHeight="1">
      <c r="A65" s="395"/>
      <c r="B65" s="9"/>
      <c r="C65" s="198"/>
      <c r="D65" s="193"/>
      <c r="E65" s="148"/>
      <c r="F65" s="9"/>
      <c r="G65" s="338"/>
      <c r="H65" s="337"/>
    </row>
    <row r="66" spans="1:8" ht="15" customHeight="1">
      <c r="A66" s="312" t="s">
        <v>414</v>
      </c>
      <c r="B66" s="108" t="s">
        <v>248</v>
      </c>
      <c r="C66" s="182">
        <v>18.48</v>
      </c>
      <c r="D66" s="193">
        <f>C66*0.97</f>
        <v>17.925599999999999</v>
      </c>
      <c r="E66" s="148">
        <f>+D66*0.95</f>
        <v>17.029319999999998</v>
      </c>
      <c r="F66" s="9" t="s">
        <v>237</v>
      </c>
      <c r="G66" s="338"/>
      <c r="H66" s="337"/>
    </row>
    <row r="67" spans="1:8" ht="15" customHeight="1">
      <c r="A67" s="394"/>
      <c r="B67" s="9" t="s">
        <v>3</v>
      </c>
      <c r="C67" s="283">
        <f>C66/2</f>
        <v>9.24</v>
      </c>
      <c r="D67" s="281">
        <f>D66/2</f>
        <v>8.9627999999999997</v>
      </c>
      <c r="E67" s="491">
        <f>E66/2</f>
        <v>8.5146599999999992</v>
      </c>
      <c r="F67" s="282" t="s">
        <v>2</v>
      </c>
      <c r="G67" s="338"/>
      <c r="H67" s="337"/>
    </row>
    <row r="68" spans="1:8" ht="7.05" customHeight="1">
      <c r="A68" s="396"/>
      <c r="B68" s="15"/>
      <c r="C68" s="202"/>
      <c r="D68" s="489"/>
      <c r="E68" s="153"/>
      <c r="F68" s="15"/>
      <c r="G68" s="338"/>
      <c r="H68" s="337"/>
    </row>
    <row r="69" spans="1:8" ht="7.05" customHeight="1">
      <c r="A69" s="397"/>
      <c r="B69" s="51"/>
      <c r="C69" s="203"/>
      <c r="D69" s="490"/>
      <c r="E69" s="152"/>
      <c r="F69" s="9" t="s">
        <v>357</v>
      </c>
      <c r="G69" s="338"/>
      <c r="H69" s="337"/>
    </row>
    <row r="70" spans="1:8" ht="15" customHeight="1">
      <c r="A70" s="190" t="s">
        <v>415</v>
      </c>
      <c r="B70" s="108" t="s">
        <v>251</v>
      </c>
      <c r="C70" s="182">
        <v>12.29</v>
      </c>
      <c r="D70" s="193">
        <f>C70*0.97</f>
        <v>11.921299999999999</v>
      </c>
      <c r="E70" s="148">
        <f>+D70*0.95</f>
        <v>11.325234999999997</v>
      </c>
      <c r="F70" s="9" t="s">
        <v>237</v>
      </c>
      <c r="G70" s="338"/>
      <c r="H70" s="337"/>
    </row>
    <row r="71" spans="1:8" ht="15" customHeight="1">
      <c r="A71" s="190"/>
      <c r="B71" s="9" t="s">
        <v>86</v>
      </c>
      <c r="C71" s="283">
        <f>C70/2</f>
        <v>6.1449999999999996</v>
      </c>
      <c r="D71" s="281">
        <f>D70/2</f>
        <v>5.9606499999999993</v>
      </c>
      <c r="E71" s="491">
        <f>E70/2</f>
        <v>5.6626174999999987</v>
      </c>
      <c r="F71" s="282" t="s">
        <v>2</v>
      </c>
      <c r="G71" s="338"/>
      <c r="H71" s="337"/>
    </row>
    <row r="72" spans="1:8" ht="7.05" customHeight="1">
      <c r="A72" s="396"/>
      <c r="B72" s="15"/>
      <c r="C72" s="202"/>
      <c r="D72" s="489"/>
      <c r="E72" s="153"/>
      <c r="F72" s="15"/>
      <c r="G72" s="338"/>
      <c r="H72" s="337"/>
    </row>
    <row r="73" spans="1:8" ht="13.95" customHeight="1">
      <c r="A73" s="401"/>
      <c r="B73" s="17"/>
      <c r="C73" s="429"/>
      <c r="D73" s="429"/>
      <c r="E73" s="429"/>
      <c r="F73" s="17"/>
      <c r="G73" s="338"/>
      <c r="H73" s="430"/>
    </row>
    <row r="74" spans="1:8" ht="7.05" customHeight="1">
      <c r="A74" s="398"/>
      <c r="B74" s="25"/>
      <c r="C74" s="163"/>
      <c r="D74" s="134"/>
      <c r="E74" s="134"/>
      <c r="F74" s="25"/>
      <c r="G74" s="338"/>
      <c r="H74" s="337"/>
    </row>
    <row r="75" spans="1:8" ht="13.95" customHeight="1">
      <c r="A75" s="190" t="s">
        <v>133</v>
      </c>
      <c r="B75" s="9" t="s">
        <v>252</v>
      </c>
      <c r="C75" s="182">
        <v>46.54</v>
      </c>
      <c r="D75" s="148">
        <f>C75*0.97</f>
        <v>45.143799999999999</v>
      </c>
      <c r="E75" s="148">
        <f>+D75*0.95</f>
        <v>42.886609999999997</v>
      </c>
      <c r="F75" s="148" t="s">
        <v>67</v>
      </c>
      <c r="G75" s="338"/>
      <c r="H75" s="337"/>
    </row>
    <row r="76" spans="1:8" ht="13.95" customHeight="1">
      <c r="A76" s="190"/>
      <c r="B76" s="9" t="s">
        <v>134</v>
      </c>
      <c r="C76" s="164"/>
      <c r="D76" s="133"/>
      <c r="E76" s="281" t="s">
        <v>357</v>
      </c>
      <c r="F76" s="51"/>
      <c r="G76" s="338"/>
      <c r="H76" s="337"/>
    </row>
    <row r="77" spans="1:8" ht="7.05" customHeight="1">
      <c r="A77" s="399"/>
      <c r="B77" s="51"/>
      <c r="C77" s="164"/>
      <c r="D77" s="133"/>
      <c r="E77" s="133"/>
      <c r="F77" s="51"/>
      <c r="G77" s="338"/>
      <c r="H77" s="337"/>
    </row>
    <row r="78" spans="1:8" ht="13.95" customHeight="1">
      <c r="A78" s="190" t="s">
        <v>135</v>
      </c>
      <c r="B78" s="9" t="s">
        <v>136</v>
      </c>
      <c r="C78" s="182">
        <v>19.22</v>
      </c>
      <c r="D78" s="148">
        <f>C78*0.97</f>
        <v>18.6434</v>
      </c>
      <c r="E78" s="148">
        <f>+D78*0.95</f>
        <v>17.71123</v>
      </c>
      <c r="F78" s="148" t="s">
        <v>67</v>
      </c>
      <c r="G78" s="338"/>
      <c r="H78" s="337"/>
    </row>
    <row r="79" spans="1:8" ht="13.95" customHeight="1">
      <c r="A79" s="190"/>
      <c r="B79" s="9" t="s">
        <v>137</v>
      </c>
      <c r="C79" s="164"/>
      <c r="D79" s="133"/>
      <c r="E79" s="281" t="s">
        <v>357</v>
      </c>
      <c r="F79" s="51"/>
      <c r="G79" s="338"/>
      <c r="H79" s="337"/>
    </row>
    <row r="80" spans="1:8" ht="7.05" customHeight="1">
      <c r="A80" s="190"/>
      <c r="B80" s="9"/>
      <c r="C80" s="164"/>
      <c r="D80" s="133"/>
      <c r="E80" s="133"/>
      <c r="F80" s="51"/>
      <c r="G80" s="338"/>
      <c r="H80" s="337"/>
    </row>
    <row r="81" spans="1:8" ht="13.95" customHeight="1">
      <c r="A81" s="190" t="s">
        <v>138</v>
      </c>
      <c r="B81" s="9" t="s">
        <v>139</v>
      </c>
      <c r="C81" s="182">
        <v>12.21</v>
      </c>
      <c r="D81" s="148">
        <f>C81*0.97</f>
        <v>11.8437</v>
      </c>
      <c r="E81" s="148">
        <f>+D81*0.95</f>
        <v>11.251514999999999</v>
      </c>
      <c r="F81" s="148" t="s">
        <v>67</v>
      </c>
      <c r="G81" s="338"/>
      <c r="H81" s="337"/>
    </row>
    <row r="82" spans="1:8" ht="13.95" customHeight="1">
      <c r="A82" s="190"/>
      <c r="B82" s="9" t="s">
        <v>140</v>
      </c>
      <c r="C82" s="164"/>
      <c r="D82" s="133"/>
      <c r="E82" s="281" t="s">
        <v>357</v>
      </c>
      <c r="F82" s="51"/>
      <c r="G82" s="338"/>
      <c r="H82" s="337"/>
    </row>
    <row r="83" spans="1:8" ht="7.05" customHeight="1">
      <c r="A83" s="400"/>
      <c r="B83" s="15"/>
      <c r="C83" s="165"/>
      <c r="D83" s="137"/>
      <c r="E83" s="137"/>
      <c r="F83" s="15"/>
      <c r="G83" s="338"/>
      <c r="H83" s="337"/>
    </row>
    <row r="84" spans="1:8" ht="15" customHeight="1">
      <c r="A84" s="401"/>
      <c r="B84" s="17"/>
      <c r="C84" s="18"/>
      <c r="D84" s="18"/>
      <c r="E84" s="18"/>
      <c r="F84" s="17"/>
      <c r="G84" s="338"/>
      <c r="H84" s="337"/>
    </row>
    <row r="85" spans="1:8" ht="15" customHeight="1">
      <c r="A85" s="401"/>
      <c r="B85" s="17"/>
      <c r="C85" s="18"/>
      <c r="D85" s="18"/>
      <c r="E85" s="18"/>
      <c r="F85" s="17"/>
      <c r="G85" s="338"/>
      <c r="H85" s="337"/>
    </row>
    <row r="86" spans="1:8" ht="15" customHeight="1">
      <c r="A86" s="402" t="s">
        <v>196</v>
      </c>
      <c r="B86" s="124"/>
      <c r="C86" s="18"/>
      <c r="D86" s="18"/>
      <c r="E86" s="18"/>
      <c r="F86" s="18"/>
      <c r="G86" s="338"/>
      <c r="H86" s="337"/>
    </row>
    <row r="87" spans="1:8" ht="7.5" customHeight="1">
      <c r="A87" s="398"/>
      <c r="B87" s="25"/>
      <c r="C87" s="163"/>
      <c r="D87" s="260"/>
      <c r="E87" s="134"/>
      <c r="F87" s="25"/>
      <c r="G87" s="338"/>
      <c r="H87" s="337"/>
    </row>
    <row r="88" spans="1:8" ht="15" customHeight="1">
      <c r="A88" s="190" t="s">
        <v>197</v>
      </c>
      <c r="B88" s="9" t="s">
        <v>254</v>
      </c>
      <c r="C88" s="182">
        <v>38.369999999999997</v>
      </c>
      <c r="D88" s="193">
        <f>C88*0.97</f>
        <v>37.218899999999998</v>
      </c>
      <c r="E88" s="148">
        <f>+D88*0.95</f>
        <v>35.357954999999997</v>
      </c>
      <c r="F88" s="9" t="s">
        <v>16</v>
      </c>
      <c r="G88" s="338"/>
      <c r="H88" s="337"/>
    </row>
    <row r="89" spans="1:8" ht="15" customHeight="1">
      <c r="A89" s="190"/>
      <c r="B89" s="9" t="s">
        <v>198</v>
      </c>
      <c r="C89" s="208">
        <f>C88/3</f>
        <v>12.79</v>
      </c>
      <c r="D89" s="302">
        <f>D88/3</f>
        <v>12.4063</v>
      </c>
      <c r="E89" s="160">
        <f>E88/3</f>
        <v>11.785984999999998</v>
      </c>
      <c r="F89" s="255" t="s">
        <v>69</v>
      </c>
      <c r="G89" s="338"/>
      <c r="H89" s="337"/>
    </row>
    <row r="90" spans="1:8" ht="7.05" customHeight="1">
      <c r="A90" s="312"/>
      <c r="B90" s="9"/>
      <c r="C90" s="433"/>
      <c r="D90" s="261"/>
      <c r="E90" s="133"/>
      <c r="F90" s="9"/>
      <c r="G90" s="338"/>
      <c r="H90" s="337"/>
    </row>
    <row r="91" spans="1:8" ht="15" customHeight="1">
      <c r="A91" s="190" t="s">
        <v>253</v>
      </c>
      <c r="B91" s="9" t="s">
        <v>255</v>
      </c>
      <c r="C91" s="285">
        <v>41.12</v>
      </c>
      <c r="D91" s="193">
        <f>C91*0.97</f>
        <v>39.886399999999995</v>
      </c>
      <c r="E91" s="148">
        <f>+D91*0.95</f>
        <v>37.892079999999993</v>
      </c>
      <c r="F91" s="9" t="s">
        <v>2</v>
      </c>
      <c r="G91" s="338"/>
      <c r="H91" s="337"/>
    </row>
    <row r="92" spans="1:8" ht="15" customHeight="1">
      <c r="A92" s="190"/>
      <c r="B92" s="9" t="s">
        <v>73</v>
      </c>
      <c r="C92" s="283">
        <f>C91*1</f>
        <v>41.12</v>
      </c>
      <c r="D92" s="281">
        <f>D91*1</f>
        <v>39.886399999999995</v>
      </c>
      <c r="E92" s="491">
        <f>E91*1</f>
        <v>37.892079999999993</v>
      </c>
      <c r="F92" s="282" t="s">
        <v>256</v>
      </c>
      <c r="G92" s="338"/>
      <c r="H92" s="337"/>
    </row>
    <row r="93" spans="1:8" ht="7.05" customHeight="1">
      <c r="A93" s="190"/>
      <c r="B93" s="9"/>
      <c r="C93" s="283"/>
      <c r="D93" s="281"/>
      <c r="E93" s="491"/>
      <c r="F93" s="282"/>
      <c r="G93" s="338"/>
      <c r="H93" s="337"/>
    </row>
    <row r="94" spans="1:8" ht="6" customHeight="1">
      <c r="A94" s="400"/>
      <c r="B94" s="15"/>
      <c r="C94" s="165"/>
      <c r="D94" s="492"/>
      <c r="E94" s="137"/>
      <c r="F94" s="15"/>
      <c r="G94" s="338"/>
      <c r="H94" s="337"/>
    </row>
    <row r="95" spans="1:8" ht="13.95" customHeight="1">
      <c r="A95" s="401"/>
      <c r="B95" s="17"/>
      <c r="C95" s="18"/>
      <c r="D95" s="18"/>
      <c r="E95" s="18"/>
      <c r="F95" s="17"/>
      <c r="G95" s="338"/>
      <c r="H95" s="337"/>
    </row>
    <row r="96" spans="1:8" ht="13.5" customHeight="1">
      <c r="A96" s="388" t="s">
        <v>446</v>
      </c>
      <c r="B96" s="7"/>
      <c r="C96" s="18"/>
      <c r="D96" s="18"/>
      <c r="E96" s="18"/>
      <c r="F96" s="18"/>
      <c r="G96" s="338"/>
      <c r="H96" s="337"/>
    </row>
    <row r="97" spans="1:8" ht="8.25" customHeight="1">
      <c r="A97" s="403"/>
      <c r="B97" s="25"/>
      <c r="C97" s="163"/>
      <c r="D97" s="134"/>
      <c r="E97" s="134"/>
      <c r="F97" s="25"/>
      <c r="G97" s="338"/>
      <c r="H97" s="337"/>
    </row>
    <row r="98" spans="1:8" s="355" customFormat="1" ht="13.05" customHeight="1">
      <c r="A98" s="350" t="s">
        <v>365</v>
      </c>
      <c r="B98" s="350" t="s">
        <v>366</v>
      </c>
      <c r="C98" s="351">
        <v>10.84</v>
      </c>
      <c r="D98" s="352">
        <f>C98*0.97</f>
        <v>10.514799999999999</v>
      </c>
      <c r="E98" s="148">
        <f>+D98*0.95</f>
        <v>9.9890599999999985</v>
      </c>
      <c r="F98" s="352" t="s">
        <v>5</v>
      </c>
      <c r="G98" s="353"/>
      <c r="H98" s="354"/>
    </row>
    <row r="99" spans="1:8" ht="13.05" customHeight="1">
      <c r="A99" s="350"/>
      <c r="B99" s="347" t="s">
        <v>367</v>
      </c>
      <c r="C99" s="257">
        <f>C98/12</f>
        <v>0.90333333333333332</v>
      </c>
      <c r="D99" s="256">
        <f>D98/12</f>
        <v>0.87623333333333331</v>
      </c>
      <c r="E99" s="491">
        <f>E98/12</f>
        <v>0.8324216666666665</v>
      </c>
      <c r="F99" s="156" t="s">
        <v>6</v>
      </c>
      <c r="G99" s="338"/>
      <c r="H99" s="337"/>
    </row>
    <row r="100" spans="1:8" ht="7.05" customHeight="1">
      <c r="A100" s="404"/>
      <c r="B100" s="126"/>
      <c r="C100" s="257"/>
      <c r="D100" s="256"/>
      <c r="E100" s="256"/>
      <c r="F100" s="156"/>
      <c r="G100" s="338"/>
      <c r="H100" s="337"/>
    </row>
    <row r="101" spans="1:8" ht="13.05" customHeight="1">
      <c r="A101" s="190" t="s">
        <v>108</v>
      </c>
      <c r="B101" s="9" t="s">
        <v>263</v>
      </c>
      <c r="C101" s="182">
        <v>11.01</v>
      </c>
      <c r="D101" s="148">
        <f>C101*0.97</f>
        <v>10.679699999999999</v>
      </c>
      <c r="E101" s="148">
        <f>+D101*0.95</f>
        <v>10.145714999999997</v>
      </c>
      <c r="F101" s="148" t="s">
        <v>5</v>
      </c>
      <c r="G101" s="338"/>
      <c r="H101" s="337"/>
    </row>
    <row r="102" spans="1:8" ht="13.05" customHeight="1">
      <c r="A102" s="190"/>
      <c r="B102" s="9" t="s">
        <v>87</v>
      </c>
      <c r="C102" s="183">
        <f>C101/12</f>
        <v>0.91749999999999998</v>
      </c>
      <c r="D102" s="156">
        <f>D101/12</f>
        <v>0.88997499999999985</v>
      </c>
      <c r="E102" s="491">
        <f>E101/12</f>
        <v>0.84547624999999982</v>
      </c>
      <c r="F102" s="156" t="s">
        <v>6</v>
      </c>
      <c r="G102" s="338"/>
      <c r="H102" s="337"/>
    </row>
    <row r="103" spans="1:8" ht="7.05" customHeight="1">
      <c r="A103" s="312"/>
      <c r="B103" s="9"/>
      <c r="C103" s="184"/>
      <c r="D103" s="131"/>
      <c r="E103" s="131"/>
      <c r="F103" s="9"/>
      <c r="G103" s="338"/>
      <c r="H103" s="337"/>
    </row>
    <row r="104" spans="1:8" ht="13.95" customHeight="1">
      <c r="A104" s="405" t="s">
        <v>209</v>
      </c>
      <c r="B104" s="9" t="s">
        <v>262</v>
      </c>
      <c r="C104" s="182">
        <v>12.99</v>
      </c>
      <c r="D104" s="148">
        <f>C104*0.97</f>
        <v>12.600300000000001</v>
      </c>
      <c r="E104" s="148">
        <f>+D104*0.95</f>
        <v>11.970285000000001</v>
      </c>
      <c r="F104" s="148" t="s">
        <v>5</v>
      </c>
      <c r="G104" s="338"/>
      <c r="H104" s="337"/>
    </row>
    <row r="105" spans="1:8" ht="13.95" customHeight="1">
      <c r="A105" s="405"/>
      <c r="B105" s="266" t="s">
        <v>199</v>
      </c>
      <c r="C105" s="257">
        <f>C104/12</f>
        <v>1.0825</v>
      </c>
      <c r="D105" s="256">
        <f>D104/12</f>
        <v>1.050025</v>
      </c>
      <c r="E105" s="491">
        <f>E104/12</f>
        <v>0.99752375000000004</v>
      </c>
      <c r="F105" s="156" t="s">
        <v>6</v>
      </c>
      <c r="G105" s="338"/>
      <c r="H105" s="337"/>
    </row>
    <row r="106" spans="1:8" ht="7.05" customHeight="1">
      <c r="A106" s="395"/>
      <c r="B106" s="9"/>
      <c r="C106" s="184"/>
      <c r="D106" s="131"/>
      <c r="E106" s="131"/>
      <c r="F106" s="9"/>
      <c r="G106" s="338"/>
      <c r="H106" s="337"/>
    </row>
    <row r="107" spans="1:8" ht="13.95" customHeight="1">
      <c r="A107" s="190" t="s">
        <v>418</v>
      </c>
      <c r="B107" s="9" t="s">
        <v>420</v>
      </c>
      <c r="C107" s="182">
        <v>18.03</v>
      </c>
      <c r="D107" s="148">
        <f>C107*0.97</f>
        <v>17.489100000000001</v>
      </c>
      <c r="E107" s="148">
        <f>+D107*0.95</f>
        <v>16.614644999999999</v>
      </c>
      <c r="F107" s="148" t="s">
        <v>67</v>
      </c>
      <c r="G107" s="338"/>
      <c r="H107" s="337"/>
    </row>
    <row r="108" spans="1:8" ht="13.95" customHeight="1">
      <c r="A108" s="190"/>
      <c r="B108" s="9" t="s">
        <v>421</v>
      </c>
      <c r="C108" s="184"/>
      <c r="D108" s="131"/>
      <c r="E108" s="491" t="s">
        <v>357</v>
      </c>
      <c r="F108" s="9"/>
      <c r="G108" s="338"/>
      <c r="H108" s="337"/>
    </row>
    <row r="109" spans="1:8" ht="7.05" customHeight="1">
      <c r="A109" s="390"/>
      <c r="B109" s="34"/>
      <c r="C109" s="204"/>
      <c r="D109" s="136"/>
      <c r="E109" s="136"/>
      <c r="F109" s="34"/>
      <c r="G109" s="338"/>
      <c r="H109" s="337"/>
    </row>
    <row r="110" spans="1:8" ht="13.95" customHeight="1">
      <c r="A110" s="406"/>
      <c r="B110" s="126"/>
      <c r="C110" s="14"/>
      <c r="D110" s="14"/>
      <c r="E110" s="14"/>
      <c r="F110" s="126"/>
      <c r="G110" s="338"/>
      <c r="H110" s="337"/>
    </row>
    <row r="111" spans="1:8" ht="15.75" customHeight="1">
      <c r="A111" s="388" t="s">
        <v>447</v>
      </c>
      <c r="B111" s="7"/>
      <c r="C111" s="20"/>
      <c r="D111" s="20"/>
      <c r="E111" s="20"/>
      <c r="F111" s="129"/>
      <c r="G111" s="338"/>
      <c r="H111" s="337"/>
    </row>
    <row r="112" spans="1:8" ht="7.05" customHeight="1">
      <c r="A112" s="397"/>
      <c r="B112" s="51"/>
      <c r="C112" s="357"/>
      <c r="D112" s="358"/>
      <c r="E112" s="469"/>
      <c r="F112" s="359"/>
      <c r="G112" s="338"/>
      <c r="H112" s="337"/>
    </row>
    <row r="113" spans="1:8" ht="13.95" customHeight="1">
      <c r="A113" s="190" t="s">
        <v>423</v>
      </c>
      <c r="B113" s="9" t="s">
        <v>424</v>
      </c>
      <c r="C113" s="351">
        <v>8.08</v>
      </c>
      <c r="D113" s="352">
        <f>C113*0.97</f>
        <v>7.8376000000000001</v>
      </c>
      <c r="E113" s="148">
        <f>+D113*0.95</f>
        <v>7.4457199999999997</v>
      </c>
      <c r="F113" s="356" t="s">
        <v>5</v>
      </c>
      <c r="G113" s="338"/>
      <c r="H113" s="337"/>
    </row>
    <row r="114" spans="1:8" ht="13.95" customHeight="1">
      <c r="A114" s="39"/>
      <c r="B114" s="9" t="s">
        <v>425</v>
      </c>
      <c r="C114" s="360">
        <f>C113/6</f>
        <v>1.3466666666666667</v>
      </c>
      <c r="D114" s="361">
        <f>D113/6</f>
        <v>1.3062666666666667</v>
      </c>
      <c r="E114" s="491">
        <f>E113/6</f>
        <v>1.2409533333333334</v>
      </c>
      <c r="F114" s="362" t="s">
        <v>6</v>
      </c>
      <c r="G114" s="338"/>
      <c r="H114" s="337"/>
    </row>
    <row r="115" spans="1:8" ht="7.05" customHeight="1">
      <c r="A115" s="397"/>
      <c r="B115" s="51"/>
      <c r="C115" s="509"/>
      <c r="D115" s="510"/>
      <c r="E115" s="469"/>
      <c r="F115" s="359"/>
      <c r="G115" s="338"/>
      <c r="H115" s="337"/>
    </row>
    <row r="116" spans="1:8" ht="13.95" customHeight="1">
      <c r="A116" s="190" t="s">
        <v>261</v>
      </c>
      <c r="B116" s="9" t="s">
        <v>424</v>
      </c>
      <c r="C116" s="351">
        <v>8.1999999999999993</v>
      </c>
      <c r="D116" s="352">
        <f>C116*0.97</f>
        <v>7.9539999999999988</v>
      </c>
      <c r="E116" s="148">
        <f>+D116*0.95</f>
        <v>7.5562999999999985</v>
      </c>
      <c r="F116" s="356" t="s">
        <v>5</v>
      </c>
      <c r="G116" s="338"/>
      <c r="H116" s="348"/>
    </row>
    <row r="117" spans="1:8" ht="13.95" customHeight="1">
      <c r="A117" s="312"/>
      <c r="B117" s="9" t="s">
        <v>422</v>
      </c>
      <c r="C117" s="360">
        <f>C116/6</f>
        <v>1.3666666666666665</v>
      </c>
      <c r="D117" s="361">
        <f>D116/6</f>
        <v>1.3256666666666665</v>
      </c>
      <c r="E117" s="491">
        <f>E116/6</f>
        <v>1.2593833333333331</v>
      </c>
      <c r="F117" s="362" t="s">
        <v>6</v>
      </c>
      <c r="G117" s="338"/>
      <c r="H117" s="348"/>
    </row>
    <row r="118" spans="1:8" ht="7.05" customHeight="1">
      <c r="A118" s="397"/>
      <c r="B118" s="51"/>
      <c r="C118" s="509"/>
      <c r="D118" s="510"/>
      <c r="E118" s="469"/>
      <c r="F118" s="359"/>
      <c r="G118" s="338"/>
      <c r="H118" s="337"/>
    </row>
    <row r="119" spans="1:8" ht="13.95" customHeight="1">
      <c r="A119" s="190" t="s">
        <v>129</v>
      </c>
      <c r="B119" s="9" t="s">
        <v>259</v>
      </c>
      <c r="C119" s="351">
        <v>9.44</v>
      </c>
      <c r="D119" s="352">
        <f>C119*0.97</f>
        <v>9.1567999999999987</v>
      </c>
      <c r="E119" s="148">
        <f>+D119*0.95</f>
        <v>8.6989599999999978</v>
      </c>
      <c r="F119" s="356" t="s">
        <v>5</v>
      </c>
      <c r="G119" s="338"/>
      <c r="H119" s="337"/>
    </row>
    <row r="120" spans="1:8" ht="13.95" customHeight="1">
      <c r="A120" s="190"/>
      <c r="B120" s="9" t="s">
        <v>131</v>
      </c>
      <c r="C120" s="360">
        <f>C119/6</f>
        <v>1.5733333333333333</v>
      </c>
      <c r="D120" s="361">
        <f>D119/6</f>
        <v>1.5261333333333331</v>
      </c>
      <c r="E120" s="491">
        <f>E119/6</f>
        <v>1.4498266666666664</v>
      </c>
      <c r="F120" s="362" t="s">
        <v>6</v>
      </c>
      <c r="G120" s="338"/>
      <c r="H120" s="337"/>
    </row>
    <row r="121" spans="1:8" ht="7.05" customHeight="1">
      <c r="A121" s="397"/>
      <c r="B121" s="51"/>
      <c r="C121" s="509"/>
      <c r="D121" s="510"/>
      <c r="E121" s="469"/>
      <c r="F121" s="359"/>
      <c r="G121" s="338"/>
      <c r="H121" s="337"/>
    </row>
    <row r="122" spans="1:8" ht="13.95" customHeight="1">
      <c r="A122" s="312" t="s">
        <v>208</v>
      </c>
      <c r="B122" s="9" t="s">
        <v>257</v>
      </c>
      <c r="C122" s="351">
        <v>10.76</v>
      </c>
      <c r="D122" s="352">
        <f>C122*0.97</f>
        <v>10.437199999999999</v>
      </c>
      <c r="E122" s="148">
        <f>+D122*0.95</f>
        <v>9.9153399999999987</v>
      </c>
      <c r="F122" s="356" t="s">
        <v>5</v>
      </c>
      <c r="G122" s="338"/>
      <c r="H122" s="337"/>
    </row>
    <row r="123" spans="1:8" ht="13.95" customHeight="1">
      <c r="A123" s="312"/>
      <c r="B123" s="286" t="s">
        <v>63</v>
      </c>
      <c r="C123" s="360">
        <f>C122/6</f>
        <v>1.7933333333333332</v>
      </c>
      <c r="D123" s="361">
        <f>D122/6</f>
        <v>1.7395333333333332</v>
      </c>
      <c r="E123" s="491">
        <f>E122/6</f>
        <v>1.6525566666666665</v>
      </c>
      <c r="F123" s="362" t="s">
        <v>6</v>
      </c>
      <c r="G123" s="338"/>
      <c r="H123" s="337"/>
    </row>
    <row r="124" spans="1:8" ht="7.05" customHeight="1">
      <c r="A124" s="397"/>
      <c r="B124" s="51"/>
      <c r="C124" s="509"/>
      <c r="D124" s="510"/>
      <c r="E124" s="469"/>
      <c r="F124" s="359"/>
      <c r="G124" s="338"/>
      <c r="H124" s="337"/>
    </row>
    <row r="125" spans="1:8" ht="15.75" customHeight="1">
      <c r="A125" s="190" t="s">
        <v>110</v>
      </c>
      <c r="B125" s="9" t="s">
        <v>260</v>
      </c>
      <c r="C125" s="351">
        <v>11.22</v>
      </c>
      <c r="D125" s="352">
        <f>C125*0.97</f>
        <v>10.8834</v>
      </c>
      <c r="E125" s="148">
        <f>+D125*0.95</f>
        <v>10.339229999999999</v>
      </c>
      <c r="F125" s="356" t="s">
        <v>5</v>
      </c>
      <c r="G125" s="338"/>
      <c r="H125" s="337"/>
    </row>
    <row r="126" spans="1:8" ht="13.5" customHeight="1">
      <c r="A126" s="190"/>
      <c r="B126" s="9" t="s">
        <v>63</v>
      </c>
      <c r="C126" s="360">
        <f>C125/6</f>
        <v>1.87</v>
      </c>
      <c r="D126" s="361">
        <f>D125/6</f>
        <v>1.8139000000000001</v>
      </c>
      <c r="E126" s="491">
        <f>E125/6</f>
        <v>1.7232049999999999</v>
      </c>
      <c r="F126" s="362" t="s">
        <v>6</v>
      </c>
      <c r="G126" s="338"/>
      <c r="H126" s="337"/>
    </row>
    <row r="127" spans="1:8" ht="7.05" customHeight="1">
      <c r="A127" s="190"/>
      <c r="B127" s="9"/>
      <c r="C127" s="360"/>
      <c r="D127" s="361"/>
      <c r="E127" s="491"/>
      <c r="F127" s="362"/>
      <c r="G127" s="338"/>
      <c r="H127" s="337"/>
    </row>
    <row r="128" spans="1:8" ht="13.5" customHeight="1">
      <c r="A128" s="190" t="s">
        <v>62</v>
      </c>
      <c r="B128" s="9" t="s">
        <v>448</v>
      </c>
      <c r="C128" s="182">
        <v>13.25</v>
      </c>
      <c r="D128" s="148">
        <f>C128*0.97</f>
        <v>12.852499999999999</v>
      </c>
      <c r="E128" s="148">
        <f>+D128*0.95</f>
        <v>12.209874999999998</v>
      </c>
      <c r="F128" s="154" t="s">
        <v>5</v>
      </c>
      <c r="G128" s="338"/>
      <c r="H128" s="337"/>
    </row>
    <row r="129" spans="1:8" ht="13.5" customHeight="1">
      <c r="A129" s="190"/>
      <c r="B129" s="9" t="s">
        <v>63</v>
      </c>
      <c r="C129" s="183">
        <f>C128/6</f>
        <v>2.2083333333333335</v>
      </c>
      <c r="D129" s="156">
        <f>D128/6</f>
        <v>2.1420833333333333</v>
      </c>
      <c r="E129" s="491">
        <f>E128/6</f>
        <v>2.0349791666666666</v>
      </c>
      <c r="F129" s="157" t="s">
        <v>6</v>
      </c>
      <c r="G129" s="338"/>
      <c r="H129" s="337"/>
    </row>
    <row r="130" spans="1:8" ht="7.05" customHeight="1">
      <c r="A130" s="190"/>
      <c r="B130" s="9"/>
      <c r="C130" s="184"/>
      <c r="D130" s="131"/>
      <c r="E130" s="471"/>
      <c r="F130" s="10"/>
      <c r="G130" s="338"/>
      <c r="H130" s="337"/>
    </row>
    <row r="131" spans="1:8" ht="13.5" customHeight="1">
      <c r="A131" s="190" t="s">
        <v>64</v>
      </c>
      <c r="B131" s="9" t="s">
        <v>449</v>
      </c>
      <c r="C131" s="182">
        <v>12.55</v>
      </c>
      <c r="D131" s="148">
        <f>C131*0.97</f>
        <v>12.173500000000001</v>
      </c>
      <c r="E131" s="148">
        <f>+D131*0.95</f>
        <v>11.564825000000001</v>
      </c>
      <c r="F131" s="154" t="s">
        <v>5</v>
      </c>
      <c r="G131" s="338"/>
      <c r="H131" s="337"/>
    </row>
    <row r="132" spans="1:8" ht="13.5" customHeight="1">
      <c r="A132" s="190"/>
      <c r="B132" s="9" t="s">
        <v>63</v>
      </c>
      <c r="C132" s="183">
        <f>C131/6</f>
        <v>2.0916666666666668</v>
      </c>
      <c r="D132" s="156">
        <f>D131/6</f>
        <v>2.0289166666666669</v>
      </c>
      <c r="E132" s="491">
        <f>E131/6</f>
        <v>1.9274708333333335</v>
      </c>
      <c r="F132" s="157" t="s">
        <v>6</v>
      </c>
      <c r="G132" s="338"/>
      <c r="H132" s="337"/>
    </row>
    <row r="133" spans="1:8" ht="7.05" customHeight="1">
      <c r="A133" s="190"/>
      <c r="B133" s="9"/>
      <c r="C133" s="183"/>
      <c r="D133" s="156"/>
      <c r="E133" s="551"/>
      <c r="F133" s="157"/>
      <c r="G133" s="338"/>
      <c r="H133" s="337"/>
    </row>
    <row r="134" spans="1:8" ht="13.5" customHeight="1">
      <c r="A134" s="350" t="s">
        <v>451</v>
      </c>
      <c r="B134" s="552" t="s">
        <v>452</v>
      </c>
      <c r="C134" s="182">
        <v>10.76</v>
      </c>
      <c r="D134" s="148">
        <f>C134*0.97</f>
        <v>10.437199999999999</v>
      </c>
      <c r="E134" s="148">
        <f>+D134*0.95</f>
        <v>9.9153399999999987</v>
      </c>
      <c r="F134" s="154" t="s">
        <v>5</v>
      </c>
      <c r="G134" s="338"/>
      <c r="H134" s="337"/>
    </row>
    <row r="135" spans="1:8" ht="13.5" customHeight="1">
      <c r="A135" s="350"/>
      <c r="B135" s="552" t="s">
        <v>131</v>
      </c>
      <c r="C135" s="183">
        <f>C134/6</f>
        <v>1.7933333333333332</v>
      </c>
      <c r="D135" s="156">
        <f>D134/6</f>
        <v>1.7395333333333332</v>
      </c>
      <c r="E135" s="491">
        <f>E134/6</f>
        <v>1.6525566666666665</v>
      </c>
      <c r="F135" s="157" t="s">
        <v>6</v>
      </c>
      <c r="G135" s="338"/>
      <c r="H135" s="337"/>
    </row>
    <row r="136" spans="1:8" ht="8.25" customHeight="1">
      <c r="A136" s="190"/>
      <c r="B136" s="9"/>
      <c r="C136" s="363"/>
      <c r="D136" s="364"/>
      <c r="E136" s="470"/>
      <c r="F136" s="365"/>
      <c r="G136" s="338"/>
      <c r="H136" s="337"/>
    </row>
    <row r="137" spans="1:8" ht="13.5" customHeight="1">
      <c r="A137" s="312" t="s">
        <v>215</v>
      </c>
      <c r="B137" s="9" t="s">
        <v>258</v>
      </c>
      <c r="C137" s="351">
        <v>13.26</v>
      </c>
      <c r="D137" s="352">
        <f>C137*0.97</f>
        <v>12.8622</v>
      </c>
      <c r="E137" s="148">
        <f>+D137*0.95</f>
        <v>12.21909</v>
      </c>
      <c r="F137" s="356" t="s">
        <v>5</v>
      </c>
      <c r="G137" s="338"/>
      <c r="H137" s="337"/>
    </row>
    <row r="138" spans="1:8" ht="13.5" customHeight="1">
      <c r="A138" s="312"/>
      <c r="B138" s="9" t="s">
        <v>7</v>
      </c>
      <c r="C138" s="360">
        <f>C137/6</f>
        <v>2.21</v>
      </c>
      <c r="D138" s="361">
        <f>D137/6</f>
        <v>2.1436999999999999</v>
      </c>
      <c r="E138" s="491">
        <f>E137/6</f>
        <v>2.0365150000000001</v>
      </c>
      <c r="F138" s="362" t="s">
        <v>6</v>
      </c>
      <c r="G138" s="338"/>
      <c r="H138" s="337"/>
    </row>
    <row r="139" spans="1:8" ht="7.5" customHeight="1">
      <c r="A139" s="190"/>
      <c r="B139" s="9"/>
      <c r="C139" s="363"/>
      <c r="D139" s="364"/>
      <c r="E139" s="470"/>
      <c r="F139" s="365"/>
      <c r="G139" s="338"/>
      <c r="H139" s="337"/>
    </row>
    <row r="140" spans="1:8" ht="13.5" customHeight="1">
      <c r="A140" s="190" t="s">
        <v>109</v>
      </c>
      <c r="B140" s="9" t="s">
        <v>419</v>
      </c>
      <c r="C140" s="351">
        <v>14.55</v>
      </c>
      <c r="D140" s="352">
        <f>C140*0.97</f>
        <v>14.1135</v>
      </c>
      <c r="E140" s="148">
        <f>+D140*0.95</f>
        <v>13.407824999999999</v>
      </c>
      <c r="F140" s="356" t="s">
        <v>5</v>
      </c>
      <c r="G140" s="338"/>
    </row>
    <row r="141" spans="1:8" ht="13.5" customHeight="1">
      <c r="A141" s="190"/>
      <c r="B141" s="9" t="s">
        <v>7</v>
      </c>
      <c r="C141" s="360">
        <f>C140/6</f>
        <v>2.4250000000000003</v>
      </c>
      <c r="D141" s="361">
        <f>D140/6</f>
        <v>2.3522500000000002</v>
      </c>
      <c r="E141" s="491">
        <f>E140/6</f>
        <v>2.2346374999999998</v>
      </c>
      <c r="F141" s="362" t="s">
        <v>6</v>
      </c>
      <c r="G141" s="338"/>
    </row>
    <row r="142" spans="1:8" ht="7.05" customHeight="1">
      <c r="A142" s="312"/>
      <c r="B142" s="9"/>
      <c r="C142" s="363"/>
      <c r="D142" s="364"/>
      <c r="E142" s="470"/>
      <c r="F142" s="365"/>
      <c r="G142" s="338"/>
      <c r="H142" s="337"/>
    </row>
    <row r="143" spans="1:8" s="355" customFormat="1" ht="13.8">
      <c r="A143" s="12" t="s">
        <v>426</v>
      </c>
      <c r="B143" s="9" t="s">
        <v>427</v>
      </c>
      <c r="C143" s="351">
        <v>15.43</v>
      </c>
      <c r="D143" s="352">
        <f>C143*0.97</f>
        <v>14.967099999999999</v>
      </c>
      <c r="E143" s="148">
        <f>+D143*0.95</f>
        <v>14.218744999999998</v>
      </c>
      <c r="F143" s="356" t="s">
        <v>67</v>
      </c>
      <c r="G143" s="353"/>
      <c r="H143" s="354"/>
    </row>
    <row r="144" spans="1:8" ht="13.8">
      <c r="A144" s="12"/>
      <c r="B144" s="9" t="s">
        <v>428</v>
      </c>
      <c r="C144" s="184"/>
      <c r="D144" s="131"/>
      <c r="E144" s="491" t="s">
        <v>357</v>
      </c>
      <c r="F144" s="10"/>
      <c r="G144" s="338"/>
      <c r="H144" s="337"/>
    </row>
    <row r="145" spans="1:8" ht="7.05" customHeight="1">
      <c r="A145" s="407"/>
      <c r="B145" s="34"/>
      <c r="C145" s="204"/>
      <c r="D145" s="136"/>
      <c r="E145" s="472"/>
      <c r="F145" s="35"/>
      <c r="G145" s="338"/>
      <c r="H145" s="337"/>
    </row>
    <row r="146" spans="1:8" ht="13.5" customHeight="1">
      <c r="A146" s="408"/>
      <c r="B146" s="126"/>
      <c r="C146" s="14"/>
      <c r="D146" s="14"/>
      <c r="E146" s="14"/>
      <c r="F146" s="126"/>
      <c r="G146" s="338"/>
      <c r="H146" s="337"/>
    </row>
    <row r="147" spans="1:8" ht="13.8">
      <c r="A147" s="388" t="s">
        <v>71</v>
      </c>
      <c r="B147" s="7"/>
      <c r="C147" s="18"/>
      <c r="D147" s="18"/>
      <c r="E147" s="18"/>
      <c r="F147" s="18"/>
      <c r="G147" s="338"/>
      <c r="H147" s="337"/>
    </row>
    <row r="148" spans="1:8" ht="8.25" customHeight="1">
      <c r="A148" s="403"/>
      <c r="B148" s="25"/>
      <c r="C148" s="163"/>
      <c r="D148" s="260"/>
      <c r="E148" s="134"/>
      <c r="F148" s="493"/>
      <c r="G148" s="338"/>
      <c r="H148" s="337"/>
    </row>
    <row r="149" spans="1:8" ht="13.95" customHeight="1">
      <c r="A149" s="312" t="s">
        <v>226</v>
      </c>
      <c r="B149" s="287" t="s">
        <v>264</v>
      </c>
      <c r="C149" s="182">
        <v>17.46</v>
      </c>
      <c r="D149" s="193">
        <f>C149*0.97</f>
        <v>16.936199999999999</v>
      </c>
      <c r="E149" s="148">
        <f>+D149*0.95</f>
        <v>16.089389999999998</v>
      </c>
      <c r="F149" s="154" t="s">
        <v>16</v>
      </c>
      <c r="G149" s="338"/>
      <c r="H149" s="337"/>
    </row>
    <row r="150" spans="1:8" ht="13.95" customHeight="1">
      <c r="A150" s="312"/>
      <c r="B150" s="9" t="s">
        <v>227</v>
      </c>
      <c r="C150" s="183">
        <f>C149/3.75</f>
        <v>4.6560000000000006</v>
      </c>
      <c r="D150" s="265">
        <f>D149/3.75</f>
        <v>4.5163199999999994</v>
      </c>
      <c r="E150" s="491">
        <f>E149/3.6</f>
        <v>4.4692749999999997</v>
      </c>
      <c r="F150" s="157" t="s">
        <v>18</v>
      </c>
      <c r="G150" s="338"/>
      <c r="H150" s="337"/>
    </row>
    <row r="151" spans="1:8" ht="7.05" customHeight="1">
      <c r="A151" s="312"/>
      <c r="B151" s="9"/>
      <c r="C151" s="164"/>
      <c r="D151" s="261"/>
      <c r="E151" s="133"/>
      <c r="F151" s="494"/>
      <c r="G151" s="338"/>
      <c r="H151" s="337"/>
    </row>
    <row r="152" spans="1:8" ht="13.95" customHeight="1">
      <c r="A152" s="190" t="s">
        <v>111</v>
      </c>
      <c r="B152" s="287" t="s">
        <v>265</v>
      </c>
      <c r="C152" s="182">
        <v>20.81</v>
      </c>
      <c r="D152" s="193">
        <f>C152*0.97</f>
        <v>20.185699999999997</v>
      </c>
      <c r="E152" s="148">
        <f>+D152*0.95</f>
        <v>19.176414999999995</v>
      </c>
      <c r="F152" s="154" t="s">
        <v>16</v>
      </c>
      <c r="G152" s="338"/>
      <c r="H152" s="337"/>
    </row>
    <row r="153" spans="1:8" ht="13.95" customHeight="1">
      <c r="A153" s="190"/>
      <c r="B153" s="9" t="s">
        <v>266</v>
      </c>
      <c r="C153" s="183">
        <f>C152/3.6</f>
        <v>5.780555555555555</v>
      </c>
      <c r="D153" s="265">
        <f>D152/3.6</f>
        <v>5.6071388888888878</v>
      </c>
      <c r="E153" s="491">
        <f>E152/3.6</f>
        <v>5.3267819444444431</v>
      </c>
      <c r="F153" s="157" t="s">
        <v>18</v>
      </c>
      <c r="G153" s="338"/>
      <c r="H153" s="337"/>
    </row>
    <row r="154" spans="1:8" ht="7.05" customHeight="1">
      <c r="A154" s="397"/>
      <c r="B154" s="51"/>
      <c r="C154" s="164"/>
      <c r="D154" s="261"/>
      <c r="E154" s="133"/>
      <c r="F154" s="494"/>
      <c r="G154" s="338"/>
      <c r="H154" s="337"/>
    </row>
    <row r="155" spans="1:8" ht="13.95" customHeight="1">
      <c r="A155" s="190" t="s">
        <v>224</v>
      </c>
      <c r="B155" s="287" t="s">
        <v>268</v>
      </c>
      <c r="C155" s="182">
        <v>20</v>
      </c>
      <c r="D155" s="267">
        <f>C155*0.97</f>
        <v>19.399999999999999</v>
      </c>
      <c r="E155" s="148">
        <f>+D155*0.95</f>
        <v>18.429999999999996</v>
      </c>
      <c r="F155" s="274" t="s">
        <v>16</v>
      </c>
      <c r="G155" s="338"/>
      <c r="H155" s="337"/>
    </row>
    <row r="156" spans="1:8" ht="13.95" customHeight="1">
      <c r="A156" s="190"/>
      <c r="B156" s="9" t="s">
        <v>225</v>
      </c>
      <c r="C156" s="183">
        <f>C155/3.6</f>
        <v>5.5555555555555554</v>
      </c>
      <c r="D156" s="277">
        <f>D155/3.6</f>
        <v>5.3888888888888884</v>
      </c>
      <c r="E156" s="491">
        <f>E155/3.125</f>
        <v>5.8975999999999988</v>
      </c>
      <c r="F156" s="275" t="s">
        <v>18</v>
      </c>
      <c r="G156" s="338"/>
      <c r="H156" s="337"/>
    </row>
    <row r="157" spans="1:8" ht="7.05" customHeight="1">
      <c r="A157" s="312"/>
      <c r="B157" s="264"/>
      <c r="C157" s="164"/>
      <c r="D157" s="261"/>
      <c r="E157" s="133"/>
      <c r="F157" s="494"/>
      <c r="G157" s="338"/>
      <c r="H157" s="337"/>
    </row>
    <row r="158" spans="1:8" ht="13.95" customHeight="1">
      <c r="A158" s="190" t="s">
        <v>200</v>
      </c>
      <c r="B158" s="287" t="s">
        <v>267</v>
      </c>
      <c r="C158" s="182">
        <v>24.53</v>
      </c>
      <c r="D158" s="193">
        <f>C158*0.97</f>
        <v>23.7941</v>
      </c>
      <c r="E158" s="148">
        <f>+D158*0.95</f>
        <v>22.604395</v>
      </c>
      <c r="F158" s="154" t="s">
        <v>16</v>
      </c>
      <c r="G158" s="338"/>
      <c r="H158" s="337"/>
    </row>
    <row r="159" spans="1:8" ht="13.95" customHeight="1">
      <c r="A159" s="190"/>
      <c r="B159" s="9" t="s">
        <v>210</v>
      </c>
      <c r="C159" s="257">
        <f>C158/3.2</f>
        <v>7.6656250000000004</v>
      </c>
      <c r="D159" s="256">
        <f>D158/3.2</f>
        <v>7.4356562500000001</v>
      </c>
      <c r="E159" s="491">
        <f>E158/3.2</f>
        <v>7.0638734374999999</v>
      </c>
      <c r="F159" s="157" t="s">
        <v>18</v>
      </c>
      <c r="G159" s="338"/>
      <c r="H159" s="337"/>
    </row>
    <row r="160" spans="1:8" ht="7.05" customHeight="1">
      <c r="A160" s="394"/>
      <c r="B160" s="9"/>
      <c r="C160" s="184"/>
      <c r="D160" s="139"/>
      <c r="E160" s="139"/>
      <c r="F160" s="126"/>
      <c r="G160" s="338"/>
      <c r="H160" s="337"/>
    </row>
    <row r="161" spans="1:8" ht="13.95" customHeight="1">
      <c r="A161" s="190" t="s">
        <v>107</v>
      </c>
      <c r="B161" s="287" t="s">
        <v>269</v>
      </c>
      <c r="C161" s="182">
        <v>17.41</v>
      </c>
      <c r="D161" s="148">
        <f>C161*0.97</f>
        <v>16.887699999999999</v>
      </c>
      <c r="E161" s="148">
        <f>+D161*0.95</f>
        <v>16.043315</v>
      </c>
      <c r="F161" s="258" t="s">
        <v>16</v>
      </c>
      <c r="G161" s="338"/>
      <c r="H161" s="337"/>
    </row>
    <row r="162" spans="1:8" ht="13.95" customHeight="1">
      <c r="A162" s="190"/>
      <c r="B162" s="9" t="s">
        <v>270</v>
      </c>
      <c r="C162" s="183">
        <f>C161/3.75</f>
        <v>4.6426666666666669</v>
      </c>
      <c r="D162" s="156">
        <f>D161/3.75</f>
        <v>4.5033866666666666</v>
      </c>
      <c r="E162" s="491">
        <f>E161/3.75</f>
        <v>4.2782173333333331</v>
      </c>
      <c r="F162" s="259" t="s">
        <v>18</v>
      </c>
      <c r="G162" s="338"/>
      <c r="H162" s="337"/>
    </row>
    <row r="163" spans="1:8" ht="7.05" customHeight="1">
      <c r="A163" s="394"/>
      <c r="B163" s="9"/>
      <c r="C163" s="164"/>
      <c r="D163" s="139"/>
      <c r="E163" s="139"/>
      <c r="F163" s="126"/>
      <c r="G163" s="338"/>
      <c r="H163" s="337"/>
    </row>
    <row r="164" spans="1:8" ht="13.95" customHeight="1">
      <c r="A164" s="190" t="s">
        <v>391</v>
      </c>
      <c r="B164" s="287" t="s">
        <v>392</v>
      </c>
      <c r="C164" s="182">
        <v>28.09</v>
      </c>
      <c r="D164" s="148">
        <f>C164*0.97</f>
        <v>27.247299999999999</v>
      </c>
      <c r="E164" s="148">
        <f>+D164*0.95</f>
        <v>25.884934999999999</v>
      </c>
      <c r="F164" s="258" t="s">
        <v>16</v>
      </c>
      <c r="G164" s="338"/>
      <c r="H164" s="337"/>
    </row>
    <row r="165" spans="1:8" ht="13.95" customHeight="1">
      <c r="A165" s="190"/>
      <c r="B165" s="9" t="s">
        <v>393</v>
      </c>
      <c r="C165" s="183">
        <f>C164/3.75</f>
        <v>7.4906666666666668</v>
      </c>
      <c r="D165" s="156">
        <f>D164/3.75</f>
        <v>7.2659466666666663</v>
      </c>
      <c r="E165" s="491">
        <f>E164/3.75</f>
        <v>6.9026493333333327</v>
      </c>
      <c r="F165" s="259" t="s">
        <v>18</v>
      </c>
      <c r="G165" s="338"/>
      <c r="H165" s="337"/>
    </row>
    <row r="166" spans="1:8" ht="7.05" customHeight="1">
      <c r="A166" s="394"/>
      <c r="B166" s="9"/>
      <c r="C166" s="164"/>
      <c r="D166" s="139"/>
      <c r="E166" s="139"/>
      <c r="F166" s="126"/>
      <c r="G166" s="338"/>
      <c r="H166" s="337"/>
    </row>
    <row r="167" spans="1:8" ht="13.95" customHeight="1">
      <c r="A167" s="190" t="s">
        <v>369</v>
      </c>
      <c r="B167" s="9" t="s">
        <v>370</v>
      </c>
      <c r="C167" s="182">
        <v>21.84</v>
      </c>
      <c r="D167" s="148">
        <f>C167*0.97</f>
        <v>21.184799999999999</v>
      </c>
      <c r="E167" s="148">
        <f>+D167*0.95</f>
        <v>20.125559999999997</v>
      </c>
      <c r="F167" s="258" t="s">
        <v>67</v>
      </c>
      <c r="G167" s="338"/>
      <c r="H167" s="337"/>
    </row>
    <row r="168" spans="1:8" ht="13.95" customHeight="1">
      <c r="A168" s="190"/>
      <c r="B168" s="9" t="s">
        <v>191</v>
      </c>
      <c r="C168" s="205"/>
      <c r="D168" s="139"/>
      <c r="E168" s="491" t="s">
        <v>357</v>
      </c>
      <c r="F168" s="126"/>
      <c r="G168" s="338"/>
      <c r="H168" s="337"/>
    </row>
    <row r="169" spans="1:8" ht="7.05" customHeight="1">
      <c r="A169" s="312"/>
      <c r="B169" s="9"/>
      <c r="C169" s="205"/>
      <c r="D169" s="139"/>
      <c r="E169" s="139"/>
      <c r="F169" s="126"/>
      <c r="G169" s="338"/>
      <c r="H169" s="337"/>
    </row>
    <row r="170" spans="1:8" ht="13.95" customHeight="1">
      <c r="A170" s="39" t="s">
        <v>431</v>
      </c>
      <c r="B170" s="9" t="s">
        <v>429</v>
      </c>
      <c r="C170" s="182">
        <v>21.84</v>
      </c>
      <c r="D170" s="148">
        <f>C170*0.97</f>
        <v>21.184799999999999</v>
      </c>
      <c r="E170" s="148">
        <f>+D170*0.95</f>
        <v>20.125559999999997</v>
      </c>
      <c r="F170" s="258" t="s">
        <v>67</v>
      </c>
      <c r="G170" s="338"/>
      <c r="H170" s="337"/>
    </row>
    <row r="171" spans="1:8" ht="13.95" customHeight="1">
      <c r="A171" s="39"/>
      <c r="B171" s="9" t="s">
        <v>430</v>
      </c>
      <c r="C171" s="205"/>
      <c r="D171" s="139"/>
      <c r="E171" s="491" t="s">
        <v>357</v>
      </c>
      <c r="F171" s="126"/>
      <c r="G171" s="338"/>
      <c r="H171" s="337"/>
    </row>
    <row r="172" spans="1:8" ht="7.05" customHeight="1">
      <c r="A172" s="312"/>
      <c r="B172" s="9"/>
      <c r="C172" s="205"/>
      <c r="D172" s="139"/>
      <c r="E172" s="139"/>
      <c r="F172" s="126"/>
      <c r="G172" s="338"/>
      <c r="H172" s="337"/>
    </row>
    <row r="173" spans="1:8" ht="13.95" customHeight="1">
      <c r="A173" s="190" t="s">
        <v>141</v>
      </c>
      <c r="B173" s="9" t="s">
        <v>142</v>
      </c>
      <c r="C173" s="182">
        <v>66.8</v>
      </c>
      <c r="D173" s="148">
        <f>C173*0.97</f>
        <v>64.795999999999992</v>
      </c>
      <c r="E173" s="148">
        <f>+D173*0.95</f>
        <v>61.55619999999999</v>
      </c>
      <c r="F173" s="258" t="s">
        <v>67</v>
      </c>
      <c r="G173" s="338"/>
      <c r="H173" s="337"/>
    </row>
    <row r="174" spans="1:8" ht="13.95" customHeight="1">
      <c r="A174" s="190"/>
      <c r="B174" s="9" t="s">
        <v>143</v>
      </c>
      <c r="C174" s="205"/>
      <c r="D174" s="139"/>
      <c r="E174" s="491" t="s">
        <v>357</v>
      </c>
      <c r="F174" s="126"/>
      <c r="G174" s="338"/>
      <c r="H174" s="337"/>
    </row>
    <row r="175" spans="1:8" ht="7.05" customHeight="1">
      <c r="A175" s="396"/>
      <c r="B175" s="15"/>
      <c r="C175" s="165"/>
      <c r="D175" s="137"/>
      <c r="E175" s="137"/>
      <c r="F175" s="129"/>
      <c r="G175" s="338"/>
      <c r="H175" s="337"/>
    </row>
    <row r="176" spans="1:8" ht="13.5" customHeight="1">
      <c r="A176" s="401"/>
      <c r="B176" s="17"/>
      <c r="C176" s="18"/>
      <c r="D176" s="18"/>
      <c r="E176" s="18"/>
      <c r="F176" s="17"/>
      <c r="G176" s="338"/>
      <c r="H176" s="337"/>
    </row>
    <row r="177" spans="1:8" ht="13.5" customHeight="1">
      <c r="A177" s="388" t="s">
        <v>221</v>
      </c>
      <c r="B177" s="7"/>
      <c r="C177" s="20"/>
      <c r="D177" s="20"/>
      <c r="E177" s="20"/>
      <c r="F177" s="20"/>
      <c r="G177" s="338"/>
      <c r="H177" s="337"/>
    </row>
    <row r="178" spans="1:8" ht="7.05" customHeight="1">
      <c r="A178" s="398"/>
      <c r="B178" s="25"/>
      <c r="C178" s="334"/>
      <c r="D178" s="134"/>
      <c r="E178" s="134"/>
      <c r="F178" s="25"/>
      <c r="G178" s="338"/>
      <c r="H178" s="337"/>
    </row>
    <row r="179" spans="1:8" ht="13.5" customHeight="1">
      <c r="A179" s="190" t="s">
        <v>222</v>
      </c>
      <c r="B179" s="9" t="s">
        <v>272</v>
      </c>
      <c r="C179" s="436">
        <v>13.04</v>
      </c>
      <c r="D179" s="148">
        <f>C179*0.97</f>
        <v>12.6488</v>
      </c>
      <c r="E179" s="148">
        <f>+D179*0.95</f>
        <v>12.016359999999999</v>
      </c>
      <c r="F179" s="51" t="s">
        <v>5</v>
      </c>
      <c r="G179" s="338"/>
      <c r="H179" s="337"/>
    </row>
    <row r="180" spans="1:8" ht="13.5" customHeight="1">
      <c r="A180" s="190"/>
      <c r="B180" s="9" t="s">
        <v>271</v>
      </c>
      <c r="C180" s="360">
        <f>C179/6</f>
        <v>2.1733333333333333</v>
      </c>
      <c r="D180" s="361">
        <f>D179/6</f>
        <v>2.1081333333333334</v>
      </c>
      <c r="E180" s="491">
        <f>E179/6</f>
        <v>2.0027266666666663</v>
      </c>
      <c r="F180" s="51"/>
      <c r="G180" s="338"/>
      <c r="H180" s="337"/>
    </row>
    <row r="181" spans="1:8" ht="7.05" customHeight="1">
      <c r="A181" s="399"/>
      <c r="B181" s="51"/>
      <c r="C181" s="335"/>
      <c r="D181" s="133"/>
      <c r="E181" s="133"/>
      <c r="F181" s="51"/>
      <c r="G181" s="338"/>
      <c r="H181" s="337"/>
    </row>
    <row r="182" spans="1:8" ht="13.5" customHeight="1">
      <c r="A182" s="405" t="s">
        <v>220</v>
      </c>
      <c r="B182" s="9" t="s">
        <v>273</v>
      </c>
      <c r="C182" s="436">
        <v>15.58</v>
      </c>
      <c r="D182" s="148">
        <f>C182*0.97</f>
        <v>15.1126</v>
      </c>
      <c r="E182" s="148">
        <f>+D182*0.95</f>
        <v>14.35697</v>
      </c>
      <c r="F182" s="278" t="s">
        <v>5</v>
      </c>
      <c r="G182" s="338"/>
      <c r="H182" s="337"/>
    </row>
    <row r="183" spans="1:8" ht="13.5" customHeight="1">
      <c r="A183" s="405"/>
      <c r="B183" s="9" t="s">
        <v>274</v>
      </c>
      <c r="C183" s="360">
        <f>C182/6</f>
        <v>2.5966666666666667</v>
      </c>
      <c r="D183" s="361">
        <f>D182/6</f>
        <v>2.5187666666666666</v>
      </c>
      <c r="E183" s="491">
        <f>E182/6</f>
        <v>2.3928283333333336</v>
      </c>
      <c r="F183" s="278"/>
      <c r="G183" s="338"/>
      <c r="H183" s="337"/>
    </row>
    <row r="184" spans="1:8" s="280" customFormat="1" ht="7.05" customHeight="1">
      <c r="A184" s="405"/>
      <c r="B184" s="266"/>
      <c r="C184" s="335"/>
      <c r="D184" s="279"/>
      <c r="E184" s="279"/>
      <c r="F184" s="278"/>
      <c r="G184" s="338"/>
      <c r="H184" s="337"/>
    </row>
    <row r="185" spans="1:8" s="280" customFormat="1" ht="13.5" customHeight="1">
      <c r="A185" s="190" t="s">
        <v>275</v>
      </c>
      <c r="B185" s="9" t="s">
        <v>276</v>
      </c>
      <c r="C185" s="436">
        <v>44.72</v>
      </c>
      <c r="D185" s="148">
        <f>C185*0.97</f>
        <v>43.378399999999999</v>
      </c>
      <c r="E185" s="148"/>
      <c r="F185" s="278" t="s">
        <v>5</v>
      </c>
      <c r="G185" s="338"/>
      <c r="H185" s="337"/>
    </row>
    <row r="186" spans="1:8" s="280" customFormat="1" ht="13.5" customHeight="1">
      <c r="A186" s="190"/>
      <c r="B186" s="9" t="s">
        <v>277</v>
      </c>
      <c r="C186" s="335"/>
      <c r="D186" s="279"/>
      <c r="E186" s="279"/>
      <c r="F186" s="278"/>
      <c r="G186" s="338"/>
      <c r="H186" s="337"/>
    </row>
    <row r="187" spans="1:8" s="280" customFormat="1" ht="7.05" customHeight="1">
      <c r="A187" s="409"/>
      <c r="B187" s="34"/>
      <c r="C187" s="336"/>
      <c r="D187" s="137"/>
      <c r="E187" s="137"/>
      <c r="F187" s="15"/>
      <c r="G187" s="338"/>
      <c r="H187" s="337"/>
    </row>
    <row r="188" spans="1:8" s="280" customFormat="1" ht="13.5" customHeight="1">
      <c r="A188" s="401"/>
      <c r="B188" s="17"/>
      <c r="C188" s="18"/>
      <c r="D188" s="18"/>
      <c r="E188" s="18"/>
      <c r="F188" s="17"/>
      <c r="G188" s="338"/>
      <c r="H188" s="337"/>
    </row>
    <row r="189" spans="1:8" s="280" customFormat="1" ht="13.5" customHeight="1">
      <c r="A189" s="388" t="s">
        <v>169</v>
      </c>
      <c r="B189" s="7"/>
      <c r="C189" s="18"/>
      <c r="D189" s="18"/>
      <c r="E189" s="18"/>
      <c r="F189" s="18"/>
      <c r="G189" s="338"/>
      <c r="H189" s="337"/>
    </row>
    <row r="190" spans="1:8" ht="7.05" customHeight="1">
      <c r="A190" s="403"/>
      <c r="B190" s="25"/>
      <c r="C190" s="163"/>
      <c r="D190" s="134"/>
      <c r="E190" s="134"/>
      <c r="F190" s="25"/>
      <c r="G190" s="338"/>
      <c r="H190" s="337"/>
    </row>
    <row r="191" spans="1:8" ht="13.5" customHeight="1">
      <c r="A191" s="312" t="s">
        <v>302</v>
      </c>
      <c r="B191" s="9" t="s">
        <v>303</v>
      </c>
      <c r="C191" s="182">
        <v>18.27</v>
      </c>
      <c r="D191" s="148">
        <f>C191*0.97</f>
        <v>17.721899999999998</v>
      </c>
      <c r="E191" s="148">
        <f>+D191*0.95</f>
        <v>16.835804999999997</v>
      </c>
      <c r="F191" s="148" t="s">
        <v>5</v>
      </c>
      <c r="G191" s="338"/>
      <c r="H191" s="337"/>
    </row>
    <row r="192" spans="1:8" ht="13.5" customHeight="1">
      <c r="A192" s="312"/>
      <c r="B192" s="9" t="s">
        <v>304</v>
      </c>
      <c r="C192" s="183">
        <f>C191/40</f>
        <v>0.45674999999999999</v>
      </c>
      <c r="D192" s="156">
        <f>D191/40</f>
        <v>0.44304749999999993</v>
      </c>
      <c r="E192" s="491">
        <f>E191/40</f>
        <v>0.42089512499999993</v>
      </c>
      <c r="F192" s="156" t="s">
        <v>6</v>
      </c>
      <c r="G192" s="338"/>
      <c r="H192" s="337"/>
    </row>
    <row r="193" spans="1:8" ht="7.05" customHeight="1">
      <c r="A193" s="395"/>
      <c r="B193" s="9"/>
      <c r="C193" s="184"/>
      <c r="D193" s="131"/>
      <c r="E193" s="131"/>
      <c r="F193" s="9"/>
      <c r="G193" s="338"/>
      <c r="H193" s="337"/>
    </row>
    <row r="194" spans="1:8" ht="13.5" customHeight="1">
      <c r="A194" s="312" t="s">
        <v>167</v>
      </c>
      <c r="B194" s="9" t="s">
        <v>305</v>
      </c>
      <c r="C194" s="182">
        <v>24.12</v>
      </c>
      <c r="D194" s="148">
        <f>C194*0.97</f>
        <v>23.3964</v>
      </c>
      <c r="E194" s="148">
        <f>+D194*0.95</f>
        <v>22.226579999999998</v>
      </c>
      <c r="F194" s="148" t="s">
        <v>16</v>
      </c>
      <c r="G194" s="338"/>
      <c r="H194" s="337"/>
    </row>
    <row r="195" spans="1:8" ht="13.5" customHeight="1">
      <c r="A195" s="312"/>
      <c r="B195" s="9" t="s">
        <v>130</v>
      </c>
      <c r="C195" s="183">
        <f>C194/15</f>
        <v>1.6080000000000001</v>
      </c>
      <c r="D195" s="156">
        <f>D194/15</f>
        <v>1.55976</v>
      </c>
      <c r="E195" s="491">
        <f>E194/15</f>
        <v>1.4817719999999999</v>
      </c>
      <c r="F195" s="156" t="s">
        <v>69</v>
      </c>
      <c r="G195" s="338"/>
      <c r="H195" s="337"/>
    </row>
    <row r="196" spans="1:8" ht="7.05" customHeight="1">
      <c r="A196" s="394"/>
      <c r="B196" s="9"/>
      <c r="C196" s="184"/>
      <c r="D196" s="131"/>
      <c r="E196" s="131"/>
      <c r="F196" s="9"/>
      <c r="G196" s="338"/>
      <c r="H196" s="337"/>
    </row>
    <row r="197" spans="1:8" ht="13.5" customHeight="1">
      <c r="A197" s="410" t="s">
        <v>162</v>
      </c>
      <c r="B197" s="52" t="s">
        <v>309</v>
      </c>
      <c r="C197" s="182">
        <v>19.463999999999999</v>
      </c>
      <c r="D197" s="148">
        <f>C197*0.97</f>
        <v>18.88008</v>
      </c>
      <c r="E197" s="148">
        <f>+D197*0.95</f>
        <v>17.936076</v>
      </c>
      <c r="F197" s="9" t="s">
        <v>5</v>
      </c>
      <c r="G197" s="338"/>
      <c r="H197" s="337"/>
    </row>
    <row r="198" spans="1:8" ht="13.5" customHeight="1">
      <c r="A198" s="410"/>
      <c r="B198" s="52" t="s">
        <v>163</v>
      </c>
      <c r="C198" s="183">
        <f>C197/12</f>
        <v>1.6219999999999999</v>
      </c>
      <c r="D198" s="244">
        <f>D197/12</f>
        <v>1.57334</v>
      </c>
      <c r="E198" s="491">
        <f>E197/12</f>
        <v>1.4946729999999999</v>
      </c>
      <c r="F198" s="245" t="s">
        <v>6</v>
      </c>
      <c r="G198" s="338"/>
      <c r="H198" s="337"/>
    </row>
    <row r="199" spans="1:8" ht="7.05" customHeight="1">
      <c r="A199" s="399"/>
      <c r="B199" s="51"/>
      <c r="C199" s="164"/>
      <c r="D199" s="133"/>
      <c r="E199" s="133"/>
      <c r="F199" s="51"/>
      <c r="G199" s="338"/>
      <c r="H199" s="337"/>
    </row>
    <row r="200" spans="1:8" ht="13.5" customHeight="1">
      <c r="A200" s="312" t="s">
        <v>306</v>
      </c>
      <c r="B200" s="9" t="s">
        <v>307</v>
      </c>
      <c r="C200" s="185">
        <v>2.5499999999999998</v>
      </c>
      <c r="D200" s="148">
        <f>C200*0.97</f>
        <v>2.4734999999999996</v>
      </c>
      <c r="E200" s="148">
        <f>+D200*0.95</f>
        <v>2.3498249999999996</v>
      </c>
      <c r="F200" s="191" t="s">
        <v>2</v>
      </c>
      <c r="G200" s="338"/>
      <c r="H200" s="337"/>
    </row>
    <row r="201" spans="1:8" ht="13.5" customHeight="1">
      <c r="A201" s="312"/>
      <c r="B201" s="9" t="s">
        <v>308</v>
      </c>
      <c r="C201" s="186"/>
      <c r="D201" s="138"/>
      <c r="E201" s="491"/>
      <c r="F201" s="52"/>
      <c r="G201" s="338"/>
      <c r="H201" s="337"/>
    </row>
    <row r="202" spans="1:8" ht="7.05" customHeight="1">
      <c r="A202" s="410"/>
      <c r="B202" s="52"/>
      <c r="C202" s="186"/>
      <c r="D202" s="138"/>
      <c r="E202" s="138"/>
      <c r="F202" s="52"/>
      <c r="G202" s="338"/>
      <c r="H202" s="337"/>
    </row>
    <row r="203" spans="1:8" ht="13.5" customHeight="1">
      <c r="A203" s="190" t="s">
        <v>126</v>
      </c>
      <c r="B203" s="52" t="s">
        <v>310</v>
      </c>
      <c r="C203" s="182">
        <v>13.62</v>
      </c>
      <c r="D203" s="148">
        <f>C203*0.97</f>
        <v>13.211399999999999</v>
      </c>
      <c r="E203" s="148">
        <f>+D203*0.95</f>
        <v>12.550829999999999</v>
      </c>
      <c r="F203" s="148" t="s">
        <v>5</v>
      </c>
      <c r="G203" s="338"/>
      <c r="H203" s="337"/>
    </row>
    <row r="204" spans="1:8" ht="13.5" customHeight="1">
      <c r="A204" s="190"/>
      <c r="B204" s="52" t="s">
        <v>166</v>
      </c>
      <c r="C204" s="183">
        <f>C203/6</f>
        <v>2.27</v>
      </c>
      <c r="D204" s="156">
        <f>D203/6</f>
        <v>2.2018999999999997</v>
      </c>
      <c r="E204" s="491">
        <f>E203/6</f>
        <v>2.0918049999999999</v>
      </c>
      <c r="F204" s="156" t="s">
        <v>6</v>
      </c>
      <c r="G204" s="338"/>
      <c r="H204" s="337"/>
    </row>
    <row r="205" spans="1:8" ht="7.05" customHeight="1">
      <c r="A205" s="396"/>
      <c r="B205" s="15"/>
      <c r="C205" s="165"/>
      <c r="D205" s="137"/>
      <c r="E205" s="137"/>
      <c r="F205" s="15"/>
      <c r="G205" s="338"/>
      <c r="H205" s="337"/>
    </row>
    <row r="206" spans="1:8" ht="13.5" customHeight="1">
      <c r="A206" s="401"/>
      <c r="B206" s="17"/>
      <c r="C206" s="18"/>
      <c r="D206" s="18"/>
      <c r="E206" s="18"/>
      <c r="F206" s="17"/>
      <c r="G206" s="338"/>
      <c r="H206" s="337"/>
    </row>
    <row r="207" spans="1:8" ht="13.5" customHeight="1">
      <c r="A207" s="411" t="s">
        <v>68</v>
      </c>
      <c r="B207" s="263"/>
      <c r="C207" s="18"/>
      <c r="D207" s="18"/>
      <c r="E207" s="18"/>
      <c r="F207" s="18"/>
      <c r="G207" s="338"/>
      <c r="H207" s="337"/>
    </row>
    <row r="208" spans="1:8" ht="7.05" customHeight="1">
      <c r="A208" s="412"/>
      <c r="B208" s="28"/>
      <c r="C208" s="434"/>
      <c r="D208" s="28"/>
      <c r="E208" s="26"/>
      <c r="F208" s="26"/>
      <c r="G208" s="338"/>
      <c r="H208" s="337"/>
    </row>
    <row r="209" spans="1:8" ht="13.5" customHeight="1">
      <c r="A209" s="312" t="s">
        <v>211</v>
      </c>
      <c r="B209" s="9" t="s">
        <v>311</v>
      </c>
      <c r="C209" s="182">
        <v>24.61</v>
      </c>
      <c r="D209" s="271">
        <f>C209*0.97</f>
        <v>23.871699999999997</v>
      </c>
      <c r="E209" s="271">
        <f>D209*0.95</f>
        <v>22.678114999999995</v>
      </c>
      <c r="F209" s="274" t="s">
        <v>16</v>
      </c>
      <c r="G209" s="338"/>
      <c r="H209" s="337"/>
    </row>
    <row r="210" spans="1:8" ht="13.5" customHeight="1">
      <c r="A210" s="312"/>
      <c r="B210" s="9" t="s">
        <v>70</v>
      </c>
      <c r="C210" s="183">
        <f>C209/40</f>
        <v>0.61524999999999996</v>
      </c>
      <c r="D210" s="268">
        <f>D209/40</f>
        <v>0.59679249999999995</v>
      </c>
      <c r="E210" s="268">
        <f>E209/40</f>
        <v>0.56695287499999991</v>
      </c>
      <c r="F210" s="275" t="s">
        <v>69</v>
      </c>
      <c r="G210" s="338"/>
      <c r="H210" s="337"/>
    </row>
    <row r="211" spans="1:8" ht="7.05" customHeight="1">
      <c r="A211" s="395"/>
      <c r="B211" s="9"/>
      <c r="C211" s="184"/>
      <c r="D211" s="131"/>
      <c r="E211" s="471"/>
      <c r="F211" s="10"/>
      <c r="G211" s="338"/>
      <c r="H211" s="337"/>
    </row>
    <row r="212" spans="1:8" ht="13.5" customHeight="1">
      <c r="A212" s="190" t="s">
        <v>201</v>
      </c>
      <c r="B212" s="9" t="s">
        <v>312</v>
      </c>
      <c r="C212" s="182">
        <v>20.29</v>
      </c>
      <c r="D212" s="148">
        <f>C212*0.97</f>
        <v>19.6813</v>
      </c>
      <c r="E212" s="271">
        <f>D212*0.95</f>
        <v>18.697234999999999</v>
      </c>
      <c r="F212" s="9" t="s">
        <v>16</v>
      </c>
      <c r="G212" s="338"/>
      <c r="H212" s="337"/>
    </row>
    <row r="213" spans="1:8" ht="13.5" customHeight="1">
      <c r="A213" s="190"/>
      <c r="B213" s="9" t="s">
        <v>203</v>
      </c>
      <c r="C213" s="262">
        <f>C212/240</f>
        <v>8.4541666666666668E-2</v>
      </c>
      <c r="D213" s="244">
        <f>D212/240</f>
        <v>8.2005416666666664E-2</v>
      </c>
      <c r="E213" s="244">
        <f>E212/240</f>
        <v>7.7905145833333328E-2</v>
      </c>
      <c r="F213" s="245" t="s">
        <v>202</v>
      </c>
      <c r="G213" s="338"/>
      <c r="H213" s="337"/>
    </row>
    <row r="214" spans="1:8" ht="7.05" customHeight="1">
      <c r="A214" s="413"/>
      <c r="B214" s="269"/>
      <c r="C214" s="307"/>
      <c r="D214" s="136"/>
      <c r="E214" s="136"/>
      <c r="F214" s="34"/>
      <c r="G214" s="338"/>
      <c r="H214" s="337"/>
    </row>
    <row r="215" spans="1:8" ht="13.5" customHeight="1">
      <c r="A215" s="424"/>
      <c r="G215" s="338"/>
      <c r="H215" s="337"/>
    </row>
    <row r="216" spans="1:8" ht="13.5" customHeight="1">
      <c r="A216" s="424"/>
      <c r="G216" s="338"/>
      <c r="H216" s="337"/>
    </row>
    <row r="217" spans="1:8" ht="13.5" customHeight="1">
      <c r="A217" s="414" t="s">
        <v>72</v>
      </c>
      <c r="B217" s="21"/>
      <c r="C217" s="20"/>
      <c r="D217" s="20"/>
      <c r="E217" s="20"/>
      <c r="F217" s="20"/>
      <c r="G217" s="338"/>
      <c r="H217" s="337"/>
    </row>
    <row r="218" spans="1:8" ht="7.05" customHeight="1">
      <c r="A218" s="415"/>
      <c r="B218" s="22"/>
      <c r="C218" s="206"/>
      <c r="D218" s="140"/>
      <c r="E218" s="474"/>
      <c r="F218" s="23"/>
      <c r="G218" s="338"/>
      <c r="H218" s="337"/>
    </row>
    <row r="219" spans="1:8" ht="13.95" customHeight="1">
      <c r="A219" s="190" t="s">
        <v>388</v>
      </c>
      <c r="B219" s="9" t="s">
        <v>389</v>
      </c>
      <c r="C219" s="182">
        <v>17.47</v>
      </c>
      <c r="D219" s="148">
        <f>C219*0.97</f>
        <v>16.945899999999998</v>
      </c>
      <c r="E219" s="271">
        <f>D219*0.95</f>
        <v>16.098604999999999</v>
      </c>
      <c r="F219" s="154" t="s">
        <v>11</v>
      </c>
      <c r="G219" s="338"/>
      <c r="H219" s="337"/>
    </row>
    <row r="220" spans="1:8" ht="13.95" customHeight="1">
      <c r="A220" s="190"/>
      <c r="B220" s="9" t="s">
        <v>390</v>
      </c>
      <c r="C220" s="183">
        <f>C219/96</f>
        <v>0.18197916666666666</v>
      </c>
      <c r="D220" s="156">
        <f>D219/96</f>
        <v>0.17651979166666665</v>
      </c>
      <c r="E220" s="244">
        <f>E219/96</f>
        <v>0.16769380208333332</v>
      </c>
      <c r="F220" s="162" t="s">
        <v>6</v>
      </c>
      <c r="G220" s="338"/>
      <c r="H220" s="337"/>
    </row>
    <row r="221" spans="1:8" ht="7.05" customHeight="1">
      <c r="A221" s="416"/>
      <c r="B221" s="314"/>
      <c r="C221" s="379"/>
      <c r="D221" s="380"/>
      <c r="E221" s="475"/>
      <c r="F221" s="381"/>
      <c r="G221" s="338"/>
      <c r="H221" s="337"/>
    </row>
    <row r="222" spans="1:8" ht="13.5" customHeight="1">
      <c r="A222" s="190" t="s">
        <v>61</v>
      </c>
      <c r="B222" s="9" t="s">
        <v>318</v>
      </c>
      <c r="C222" s="182">
        <v>9.75</v>
      </c>
      <c r="D222" s="148">
        <f>C222*0.97</f>
        <v>9.4574999999999996</v>
      </c>
      <c r="E222" s="271">
        <f>D222*0.95</f>
        <v>8.9846249999999994</v>
      </c>
      <c r="F222" s="154" t="s">
        <v>11</v>
      </c>
      <c r="G222" s="338"/>
      <c r="H222" s="337"/>
    </row>
    <row r="223" spans="1:8" ht="13.5" customHeight="1">
      <c r="A223" s="190"/>
      <c r="B223" s="9" t="s">
        <v>319</v>
      </c>
      <c r="C223" s="183">
        <f>C222/48</f>
        <v>0.203125</v>
      </c>
      <c r="D223" s="156">
        <f>D222/48</f>
        <v>0.19703124999999999</v>
      </c>
      <c r="E223" s="244">
        <f>E222/48</f>
        <v>0.1871796875</v>
      </c>
      <c r="F223" s="162" t="s">
        <v>6</v>
      </c>
      <c r="G223" s="338"/>
      <c r="H223" s="337"/>
    </row>
    <row r="224" spans="1:8" ht="7.05" customHeight="1">
      <c r="A224" s="417"/>
      <c r="B224" s="30"/>
      <c r="C224" s="209"/>
      <c r="D224" s="141"/>
      <c r="E224" s="476"/>
      <c r="F224" s="33"/>
      <c r="G224" s="338"/>
      <c r="H224" s="337"/>
    </row>
    <row r="225" spans="1:8" ht="13.5" customHeight="1">
      <c r="A225" s="190" t="s">
        <v>315</v>
      </c>
      <c r="B225" s="9" t="s">
        <v>316</v>
      </c>
      <c r="C225" s="185">
        <v>20.25</v>
      </c>
      <c r="D225" s="148">
        <f>C225*0.97</f>
        <v>19.642499999999998</v>
      </c>
      <c r="E225" s="271">
        <f>D225*0.95</f>
        <v>18.660374999999998</v>
      </c>
      <c r="F225" s="154" t="s">
        <v>11</v>
      </c>
      <c r="G225" s="338"/>
      <c r="H225" s="337"/>
    </row>
    <row r="226" spans="1:8" ht="13.5" customHeight="1">
      <c r="A226" s="190"/>
      <c r="B226" s="9" t="s">
        <v>317</v>
      </c>
      <c r="C226" s="208">
        <f>C225/96</f>
        <v>0.2109375</v>
      </c>
      <c r="D226" s="156">
        <f>D225/96</f>
        <v>0.20460937499999998</v>
      </c>
      <c r="E226" s="244">
        <f>E225/96</f>
        <v>0.19437890624999998</v>
      </c>
      <c r="F226" s="162" t="s">
        <v>6</v>
      </c>
      <c r="G226" s="338"/>
      <c r="H226" s="337"/>
    </row>
    <row r="227" spans="1:8" ht="7.05" customHeight="1">
      <c r="A227" s="312"/>
      <c r="B227" s="9"/>
      <c r="C227" s="208"/>
      <c r="D227" s="156"/>
      <c r="E227" s="157"/>
      <c r="F227" s="162"/>
      <c r="G227" s="338"/>
      <c r="H227" s="337"/>
    </row>
    <row r="228" spans="1:8" ht="13.5" customHeight="1">
      <c r="A228" s="418" t="s">
        <v>10</v>
      </c>
      <c r="B228" s="13" t="s">
        <v>314</v>
      </c>
      <c r="C228" s="185">
        <v>22.68</v>
      </c>
      <c r="D228" s="148">
        <f>C228*0.97</f>
        <v>21.999599999999997</v>
      </c>
      <c r="E228" s="271">
        <f>D228*0.95</f>
        <v>20.899619999999995</v>
      </c>
      <c r="F228" s="155" t="s">
        <v>11</v>
      </c>
      <c r="G228" s="338"/>
      <c r="H228" s="337"/>
    </row>
    <row r="229" spans="1:8" ht="13.5" customHeight="1">
      <c r="A229" s="418"/>
      <c r="B229" s="30" t="s">
        <v>12</v>
      </c>
      <c r="C229" s="208">
        <f>C228/96</f>
        <v>0.23624999999999999</v>
      </c>
      <c r="D229" s="160">
        <f>D228/96</f>
        <v>0.22916249999999996</v>
      </c>
      <c r="E229" s="244">
        <f>E228/96</f>
        <v>0.21770437499999995</v>
      </c>
      <c r="F229" s="161" t="s">
        <v>6</v>
      </c>
      <c r="G229" s="338"/>
      <c r="H229" s="337"/>
    </row>
    <row r="230" spans="1:8" ht="7.05" customHeight="1">
      <c r="A230" s="312"/>
      <c r="B230" s="9"/>
      <c r="C230" s="208"/>
      <c r="D230" s="156"/>
      <c r="E230" s="157"/>
      <c r="F230" s="162"/>
      <c r="G230" s="338"/>
      <c r="H230" s="337"/>
    </row>
    <row r="231" spans="1:8" ht="13.5" customHeight="1">
      <c r="A231" s="190" t="s">
        <v>8</v>
      </c>
      <c r="B231" s="9" t="s">
        <v>313</v>
      </c>
      <c r="C231" s="182">
        <v>15.46</v>
      </c>
      <c r="D231" s="148">
        <f>C231*0.97</f>
        <v>14.9962</v>
      </c>
      <c r="E231" s="271">
        <f>D231*0.95</f>
        <v>14.24639</v>
      </c>
      <c r="F231" s="154" t="s">
        <v>5</v>
      </c>
      <c r="G231" s="338"/>
      <c r="H231" s="337"/>
    </row>
    <row r="232" spans="1:8" ht="13.5" customHeight="1">
      <c r="A232" s="190"/>
      <c r="B232" s="9" t="s">
        <v>9</v>
      </c>
      <c r="C232" s="207">
        <f>C231/48</f>
        <v>0.32208333333333333</v>
      </c>
      <c r="D232" s="158">
        <f>D231/48</f>
        <v>0.31242083333333331</v>
      </c>
      <c r="E232" s="244">
        <f>E231/48</f>
        <v>0.29679979166666665</v>
      </c>
      <c r="F232" s="159" t="s">
        <v>6</v>
      </c>
      <c r="G232" s="338"/>
      <c r="H232" s="337"/>
    </row>
    <row r="233" spans="1:8" ht="7.05" customHeight="1">
      <c r="A233" s="312"/>
      <c r="B233" s="9"/>
      <c r="C233" s="207"/>
      <c r="D233" s="158"/>
      <c r="E233" s="159"/>
      <c r="F233" s="159"/>
      <c r="G233" s="338"/>
      <c r="H233" s="337"/>
    </row>
    <row r="234" spans="1:8" ht="13.5" customHeight="1">
      <c r="A234" s="190" t="s">
        <v>97</v>
      </c>
      <c r="B234" s="9" t="s">
        <v>320</v>
      </c>
      <c r="C234" s="182">
        <v>18.07</v>
      </c>
      <c r="D234" s="148">
        <f>C234*0.97</f>
        <v>17.527899999999999</v>
      </c>
      <c r="E234" s="271">
        <f>D234*0.95</f>
        <v>16.651504999999997</v>
      </c>
      <c r="F234" s="154" t="s">
        <v>16</v>
      </c>
      <c r="G234" s="338"/>
      <c r="H234" s="337"/>
    </row>
    <row r="235" spans="1:8" ht="13.5" customHeight="1">
      <c r="A235" s="190"/>
      <c r="B235" s="9" t="s">
        <v>132</v>
      </c>
      <c r="C235" s="183">
        <f>C234/36</f>
        <v>0.50194444444444442</v>
      </c>
      <c r="D235" s="156">
        <f>D234/36</f>
        <v>0.48688611111111108</v>
      </c>
      <c r="E235" s="244">
        <f>E234/36</f>
        <v>0.46254180555555546</v>
      </c>
      <c r="F235" s="157" t="s">
        <v>6</v>
      </c>
      <c r="G235" s="338"/>
      <c r="H235" s="337"/>
    </row>
    <row r="236" spans="1:8" ht="7.05" customHeight="1">
      <c r="A236" s="312"/>
      <c r="B236" s="9"/>
      <c r="C236" s="210"/>
      <c r="D236" s="142"/>
      <c r="E236" s="477"/>
      <c r="F236" s="10"/>
      <c r="G236" s="338"/>
      <c r="H236" s="337"/>
    </row>
    <row r="237" spans="1:8" ht="13.5" customHeight="1">
      <c r="A237" s="312" t="s">
        <v>371</v>
      </c>
      <c r="B237" s="9" t="s">
        <v>372</v>
      </c>
      <c r="C237" s="182">
        <v>24.59</v>
      </c>
      <c r="D237" s="148">
        <f>C237*0.97</f>
        <v>23.8523</v>
      </c>
      <c r="E237" s="271">
        <f>D237*0.95</f>
        <v>22.659685</v>
      </c>
      <c r="F237" s="154" t="s">
        <v>67</v>
      </c>
      <c r="G237" s="338"/>
      <c r="H237" s="337"/>
    </row>
    <row r="238" spans="1:8" ht="13.5" customHeight="1">
      <c r="A238" s="312"/>
      <c r="B238" s="9" t="s">
        <v>373</v>
      </c>
      <c r="C238" s="210"/>
      <c r="D238" s="142"/>
      <c r="E238" s="477"/>
      <c r="F238" s="10"/>
      <c r="G238" s="338"/>
      <c r="H238" s="337"/>
    </row>
    <row r="239" spans="1:8" ht="7.05" customHeight="1">
      <c r="A239" s="419"/>
      <c r="B239" s="37"/>
      <c r="C239" s="211"/>
      <c r="D239" s="143"/>
      <c r="E239" s="478"/>
      <c r="F239" s="38"/>
      <c r="G239" s="338"/>
      <c r="H239" s="337"/>
    </row>
    <row r="240" spans="1:8" ht="13.5" customHeight="1">
      <c r="A240" s="420"/>
      <c r="B240" s="32"/>
      <c r="C240" s="31"/>
      <c r="D240" s="31"/>
      <c r="E240" s="31"/>
      <c r="F240" s="32"/>
      <c r="G240" s="338"/>
      <c r="H240" s="337"/>
    </row>
    <row r="241" spans="1:8" ht="13.5" customHeight="1">
      <c r="A241" s="411" t="s">
        <v>321</v>
      </c>
      <c r="B241" s="263"/>
      <c r="C241" s="18"/>
      <c r="D241" s="18"/>
      <c r="E241" s="18"/>
      <c r="F241" s="18"/>
      <c r="G241" s="338"/>
      <c r="H241" s="337"/>
    </row>
    <row r="242" spans="1:8" ht="7.05" customHeight="1">
      <c r="A242" s="421"/>
      <c r="B242" s="188"/>
      <c r="C242" s="201"/>
      <c r="D242" s="144"/>
      <c r="E242" s="479"/>
      <c r="F242" s="308"/>
      <c r="G242" s="338"/>
      <c r="H242" s="337"/>
    </row>
    <row r="243" spans="1:8" ht="13.5" customHeight="1">
      <c r="A243" s="190" t="s">
        <v>188</v>
      </c>
      <c r="B243" s="9" t="s">
        <v>278</v>
      </c>
      <c r="C243" s="182">
        <v>15.19</v>
      </c>
      <c r="D243" s="150">
        <f>C243*0.97</f>
        <v>14.734299999999999</v>
      </c>
      <c r="E243" s="271">
        <f>D243*0.95</f>
        <v>13.997584999999999</v>
      </c>
      <c r="F243" s="10" t="s">
        <v>16</v>
      </c>
      <c r="G243" s="338"/>
      <c r="H243" s="337"/>
    </row>
    <row r="244" spans="1:8" ht="13.5" customHeight="1">
      <c r="A244" s="190"/>
      <c r="B244" s="9" t="s">
        <v>190</v>
      </c>
      <c r="C244" s="262">
        <f>C243/36</f>
        <v>0.42194444444444446</v>
      </c>
      <c r="D244" s="244">
        <f>D243/36</f>
        <v>0.40928611111111107</v>
      </c>
      <c r="E244" s="244">
        <f>E243/36</f>
        <v>0.38882180555555551</v>
      </c>
      <c r="F244" s="19" t="s">
        <v>189</v>
      </c>
      <c r="G244" s="338"/>
      <c r="H244" s="337"/>
    </row>
    <row r="245" spans="1:8" ht="7.05" customHeight="1">
      <c r="A245" s="312"/>
      <c r="B245" s="126"/>
      <c r="C245" s="209"/>
      <c r="D245" s="150"/>
      <c r="E245" s="480"/>
      <c r="F245" s="10"/>
      <c r="G245" s="338"/>
      <c r="H245" s="337"/>
    </row>
    <row r="246" spans="1:8" ht="13.5" customHeight="1">
      <c r="A246" s="190" t="s">
        <v>280</v>
      </c>
      <c r="B246" s="9" t="s">
        <v>279</v>
      </c>
      <c r="C246" s="182">
        <v>19.48</v>
      </c>
      <c r="D246" s="272">
        <f>C246*0.97</f>
        <v>18.895599999999998</v>
      </c>
      <c r="E246" s="271">
        <f>D246*0.95</f>
        <v>17.950819999999997</v>
      </c>
      <c r="F246" s="276" t="s">
        <v>16</v>
      </c>
      <c r="G246" s="338"/>
      <c r="H246" s="337"/>
    </row>
    <row r="247" spans="1:8" ht="13.5" customHeight="1">
      <c r="A247" s="190"/>
      <c r="B247" s="9" t="s">
        <v>228</v>
      </c>
      <c r="C247" s="262">
        <f>C246/36</f>
        <v>0.5411111111111111</v>
      </c>
      <c r="D247" s="273">
        <f>D246/36</f>
        <v>0.52487777777777778</v>
      </c>
      <c r="E247" s="244">
        <f>E246/36</f>
        <v>0.49863388888888882</v>
      </c>
      <c r="F247" s="309" t="s">
        <v>189</v>
      </c>
      <c r="G247" s="338"/>
      <c r="H247" s="337"/>
    </row>
    <row r="248" spans="1:8" ht="7.05" customHeight="1">
      <c r="A248" s="419"/>
      <c r="B248" s="192"/>
      <c r="C248" s="211"/>
      <c r="D248" s="143"/>
      <c r="E248" s="478"/>
      <c r="F248" s="38"/>
      <c r="G248" s="338"/>
      <c r="H248" s="337"/>
    </row>
    <row r="249" spans="1:8" ht="13.5" customHeight="1">
      <c r="A249" s="420"/>
      <c r="B249" s="32"/>
      <c r="C249" s="31"/>
      <c r="D249" s="31"/>
      <c r="E249" s="31"/>
      <c r="F249" s="32"/>
      <c r="G249" s="338"/>
      <c r="H249" s="337"/>
    </row>
    <row r="250" spans="1:8" ht="13.5" customHeight="1">
      <c r="A250" s="411" t="s">
        <v>204</v>
      </c>
      <c r="B250" s="263"/>
      <c r="C250" s="18"/>
      <c r="D250" s="18"/>
      <c r="E250" s="18"/>
      <c r="F250" s="18"/>
      <c r="G250" s="338"/>
      <c r="H250" s="337"/>
    </row>
    <row r="251" spans="1:8" ht="7.05" customHeight="1">
      <c r="A251" s="422"/>
      <c r="B251" s="243"/>
      <c r="C251" s="212"/>
      <c r="D251" s="144"/>
      <c r="E251" s="144"/>
      <c r="F251" s="243"/>
      <c r="G251" s="338"/>
      <c r="H251" s="337"/>
    </row>
    <row r="252" spans="1:8" ht="13.95" customHeight="1">
      <c r="A252" s="349" t="s">
        <v>459</v>
      </c>
      <c r="B252" s="560" t="s">
        <v>462</v>
      </c>
      <c r="C252" s="182">
        <v>10.814</v>
      </c>
      <c r="D252" s="148">
        <f>C252*0.97</f>
        <v>10.48958</v>
      </c>
      <c r="E252" s="271">
        <f>D252*0.95</f>
        <v>9.9651009999999989</v>
      </c>
      <c r="F252" s="148" t="s">
        <v>5</v>
      </c>
      <c r="G252" s="338"/>
      <c r="H252" s="337"/>
    </row>
    <row r="253" spans="1:8" ht="13.95" customHeight="1">
      <c r="A253" s="349"/>
      <c r="B253" s="560" t="s">
        <v>460</v>
      </c>
      <c r="C253" s="207">
        <f>C252/12</f>
        <v>0.90116666666666667</v>
      </c>
      <c r="D253" s="158">
        <f>D252/12</f>
        <v>0.87413166666666664</v>
      </c>
      <c r="E253" s="244">
        <f>E252/12</f>
        <v>0.8304250833333332</v>
      </c>
      <c r="F253" s="158" t="s">
        <v>6</v>
      </c>
      <c r="G253" s="338"/>
      <c r="H253" s="337"/>
    </row>
    <row r="254" spans="1:8" ht="7.05" customHeight="1">
      <c r="A254" s="349"/>
      <c r="B254" s="560"/>
      <c r="C254" s="209"/>
      <c r="D254" s="564"/>
      <c r="E254" s="141"/>
      <c r="F254" s="30"/>
      <c r="G254" s="338"/>
      <c r="H254" s="337"/>
    </row>
    <row r="255" spans="1:8" ht="13.95" customHeight="1">
      <c r="A255" s="349" t="s">
        <v>461</v>
      </c>
      <c r="B255" s="561" t="s">
        <v>463</v>
      </c>
      <c r="C255" s="182">
        <v>11.824999999999999</v>
      </c>
      <c r="D255" s="148">
        <f>C255*0.97</f>
        <v>11.470249999999998</v>
      </c>
      <c r="E255" s="271">
        <f>D255*0.95</f>
        <v>10.896737499999999</v>
      </c>
      <c r="F255" s="148" t="s">
        <v>5</v>
      </c>
      <c r="G255" s="338"/>
      <c r="H255" s="337"/>
    </row>
    <row r="256" spans="1:8" ht="13.95" customHeight="1">
      <c r="A256" s="349"/>
      <c r="B256" s="560" t="s">
        <v>457</v>
      </c>
      <c r="C256" s="207">
        <f>C255/12</f>
        <v>0.98541666666666661</v>
      </c>
      <c r="D256" s="158">
        <f>D255/12</f>
        <v>0.95585416666666656</v>
      </c>
      <c r="E256" s="244">
        <f>E255/12</f>
        <v>0.90806145833333318</v>
      </c>
      <c r="F256" s="158" t="s">
        <v>6</v>
      </c>
      <c r="G256" s="338"/>
      <c r="H256" s="337"/>
    </row>
    <row r="257" spans="1:8" ht="7.05" customHeight="1">
      <c r="A257" s="562"/>
      <c r="B257" s="563"/>
      <c r="C257" s="209"/>
      <c r="D257" s="141"/>
      <c r="E257" s="141"/>
      <c r="F257" s="30"/>
      <c r="G257" s="338"/>
      <c r="H257" s="337"/>
    </row>
    <row r="258" spans="1:8" ht="13.95" customHeight="1">
      <c r="A258" s="349" t="s">
        <v>456</v>
      </c>
      <c r="B258" s="561" t="s">
        <v>458</v>
      </c>
      <c r="C258" s="182">
        <v>13.835000000000001</v>
      </c>
      <c r="D258" s="148">
        <f>C258*0.97</f>
        <v>13.41995</v>
      </c>
      <c r="E258" s="271">
        <f>D258*0.95</f>
        <v>12.7489525</v>
      </c>
      <c r="F258" s="148" t="s">
        <v>5</v>
      </c>
      <c r="G258" s="338"/>
      <c r="H258" s="337"/>
    </row>
    <row r="259" spans="1:8" ht="13.95" customHeight="1">
      <c r="A259" s="349"/>
      <c r="B259" s="560" t="s">
        <v>457</v>
      </c>
      <c r="C259" s="207">
        <f>C258/12</f>
        <v>1.1529166666666668</v>
      </c>
      <c r="D259" s="158">
        <f>D258/12</f>
        <v>1.1183291666666666</v>
      </c>
      <c r="E259" s="244">
        <f>E258/12</f>
        <v>1.0624127083333332</v>
      </c>
      <c r="F259" s="158" t="s">
        <v>6</v>
      </c>
      <c r="G259" s="338"/>
      <c r="H259" s="337"/>
    </row>
    <row r="260" spans="1:8" ht="7.05" customHeight="1">
      <c r="A260" s="417"/>
      <c r="B260" s="30"/>
      <c r="C260" s="209"/>
      <c r="D260" s="141"/>
      <c r="E260" s="141"/>
      <c r="F260" s="30"/>
      <c r="G260" s="338"/>
      <c r="H260" s="337"/>
    </row>
    <row r="261" spans="1:8" ht="13.5" customHeight="1">
      <c r="A261" s="312" t="s">
        <v>322</v>
      </c>
      <c r="B261" s="9" t="s">
        <v>323</v>
      </c>
      <c r="C261" s="182">
        <v>14.124000000000001</v>
      </c>
      <c r="D261" s="148">
        <f>C261*0.97</f>
        <v>13.700279999999999</v>
      </c>
      <c r="E261" s="271">
        <f>D261*0.95</f>
        <v>13.015265999999999</v>
      </c>
      <c r="F261" s="148" t="s">
        <v>5</v>
      </c>
      <c r="G261" s="338"/>
      <c r="H261" s="337"/>
    </row>
    <row r="262" spans="1:8" ht="13.5" customHeight="1">
      <c r="A262" s="312"/>
      <c r="B262" s="9" t="s">
        <v>324</v>
      </c>
      <c r="C262" s="207">
        <f>C261/12</f>
        <v>1.177</v>
      </c>
      <c r="D262" s="158">
        <f>D261/12</f>
        <v>1.1416899999999999</v>
      </c>
      <c r="E262" s="244">
        <f>E261/12</f>
        <v>1.0846054999999999</v>
      </c>
      <c r="F262" s="158" t="s">
        <v>6</v>
      </c>
      <c r="G262" s="338"/>
      <c r="H262" s="337"/>
    </row>
    <row r="263" spans="1:8" ht="7.05" customHeight="1">
      <c r="A263" s="190"/>
      <c r="B263" s="9"/>
      <c r="C263" s="184"/>
      <c r="D263" s="131"/>
      <c r="E263" s="131"/>
      <c r="F263" s="9"/>
      <c r="G263" s="338"/>
      <c r="H263" s="337"/>
    </row>
    <row r="264" spans="1:8" ht="13.5" customHeight="1">
      <c r="A264" s="190" t="s">
        <v>236</v>
      </c>
      <c r="B264" s="9" t="s">
        <v>325</v>
      </c>
      <c r="C264" s="182">
        <v>17.260000000000002</v>
      </c>
      <c r="D264" s="148">
        <f>C264*0.97</f>
        <v>16.7422</v>
      </c>
      <c r="E264" s="271">
        <f>D264*0.95</f>
        <v>15.90509</v>
      </c>
      <c r="F264" s="148" t="s">
        <v>5</v>
      </c>
      <c r="G264" s="338"/>
      <c r="H264" s="337"/>
    </row>
    <row r="265" spans="1:8" ht="13.5" customHeight="1">
      <c r="A265" s="190"/>
      <c r="B265" s="9" t="s">
        <v>206</v>
      </c>
      <c r="C265" s="207">
        <f>C264/12</f>
        <v>1.4383333333333335</v>
      </c>
      <c r="D265" s="158">
        <f>D264/12</f>
        <v>1.3951833333333334</v>
      </c>
      <c r="E265" s="244">
        <f>E264/12</f>
        <v>1.3254241666666666</v>
      </c>
      <c r="F265" s="158" t="s">
        <v>6</v>
      </c>
      <c r="G265" s="338"/>
      <c r="H265" s="337"/>
    </row>
    <row r="266" spans="1:8" ht="7.05" customHeight="1">
      <c r="A266" s="190"/>
      <c r="B266" s="9"/>
      <c r="C266" s="184"/>
      <c r="D266" s="131"/>
      <c r="E266" s="131"/>
      <c r="F266" s="9"/>
      <c r="G266" s="338"/>
      <c r="H266" s="337"/>
    </row>
    <row r="267" spans="1:8" ht="13.5" customHeight="1">
      <c r="A267" s="190" t="s">
        <v>374</v>
      </c>
      <c r="B267" s="9" t="s">
        <v>375</v>
      </c>
      <c r="C267" s="182">
        <v>15.83</v>
      </c>
      <c r="D267" s="148">
        <f>C267*0.97</f>
        <v>15.3551</v>
      </c>
      <c r="E267" s="271">
        <f>D267*0.95</f>
        <v>14.587344999999999</v>
      </c>
      <c r="F267" s="148" t="s">
        <v>67</v>
      </c>
      <c r="G267" s="338"/>
      <c r="H267" s="337"/>
    </row>
    <row r="268" spans="1:8" ht="13.5" customHeight="1">
      <c r="A268" s="190"/>
      <c r="B268" s="9" t="s">
        <v>145</v>
      </c>
      <c r="C268" s="184"/>
      <c r="D268" s="131"/>
      <c r="E268" s="244" t="s">
        <v>357</v>
      </c>
      <c r="F268" s="9"/>
      <c r="G268" s="338"/>
      <c r="H268" s="337"/>
    </row>
    <row r="269" spans="1:8" ht="7.05" customHeight="1">
      <c r="A269" s="190"/>
      <c r="B269" s="9"/>
      <c r="C269" s="184"/>
      <c r="D269" s="131"/>
      <c r="E269" s="131"/>
      <c r="F269" s="9"/>
      <c r="G269" s="338"/>
      <c r="H269" s="337"/>
    </row>
    <row r="270" spans="1:8" ht="13.5" customHeight="1">
      <c r="A270" s="190" t="s">
        <v>146</v>
      </c>
      <c r="B270" s="9" t="s">
        <v>147</v>
      </c>
      <c r="C270" s="182">
        <v>18.829999999999998</v>
      </c>
      <c r="D270" s="148">
        <f>C270*0.97</f>
        <v>18.265099999999997</v>
      </c>
      <c r="E270" s="271">
        <f>D270*0.95</f>
        <v>17.351844999999997</v>
      </c>
      <c r="F270" s="154" t="s">
        <v>67</v>
      </c>
      <c r="G270" s="338"/>
      <c r="H270" s="337"/>
    </row>
    <row r="271" spans="1:8" ht="13.5" customHeight="1">
      <c r="A271" s="190"/>
      <c r="B271" s="9" t="s">
        <v>148</v>
      </c>
      <c r="C271" s="213"/>
      <c r="D271" s="145"/>
      <c r="E271" s="244" t="s">
        <v>357</v>
      </c>
      <c r="F271" s="10"/>
      <c r="G271" s="338"/>
      <c r="H271" s="337"/>
    </row>
    <row r="272" spans="1:8" ht="7.05" customHeight="1">
      <c r="A272" s="409"/>
      <c r="B272" s="34"/>
      <c r="C272" s="310"/>
      <c r="D272" s="311"/>
      <c r="E272" s="482"/>
      <c r="F272" s="35"/>
      <c r="G272" s="338"/>
      <c r="H272" s="337"/>
    </row>
    <row r="273" spans="1:8" ht="13.5" customHeight="1">
      <c r="A273" s="423"/>
      <c r="B273" s="127"/>
      <c r="C273" s="14"/>
      <c r="D273" s="14"/>
      <c r="E273" s="14"/>
      <c r="F273" s="126"/>
      <c r="G273" s="338"/>
      <c r="H273" s="337"/>
    </row>
    <row r="274" spans="1:8" ht="13.5" customHeight="1">
      <c r="A274" s="414" t="s">
        <v>205</v>
      </c>
      <c r="B274" s="21"/>
      <c r="C274" s="20"/>
      <c r="D274" s="20"/>
      <c r="E274" s="20"/>
      <c r="F274" s="20"/>
      <c r="G274" s="338"/>
      <c r="H274" s="337"/>
    </row>
    <row r="275" spans="1:8" ht="7.05" customHeight="1">
      <c r="A275" s="395"/>
      <c r="B275" s="9"/>
      <c r="C275" s="184"/>
      <c r="D275" s="131"/>
      <c r="E275" s="471"/>
      <c r="F275" s="10"/>
      <c r="G275" s="338"/>
      <c r="H275" s="337"/>
    </row>
    <row r="276" spans="1:8" ht="13.5" customHeight="1">
      <c r="A276" s="312" t="s">
        <v>231</v>
      </c>
      <c r="B276" s="9" t="s">
        <v>329</v>
      </c>
      <c r="C276" s="182">
        <v>11.75</v>
      </c>
      <c r="D276" s="148">
        <f>C276*0.97</f>
        <v>11.397499999999999</v>
      </c>
      <c r="E276" s="271">
        <f>D276*0.95</f>
        <v>10.827624999999999</v>
      </c>
      <c r="F276" s="154" t="s">
        <v>5</v>
      </c>
      <c r="G276" s="338"/>
      <c r="H276" s="337"/>
    </row>
    <row r="277" spans="1:8" ht="13.5" customHeight="1">
      <c r="A277" s="312"/>
      <c r="B277" s="9" t="s">
        <v>232</v>
      </c>
      <c r="C277" s="183">
        <f>C276/6</f>
        <v>1.9583333333333333</v>
      </c>
      <c r="D277" s="156">
        <f>D276/6</f>
        <v>1.8995833333333332</v>
      </c>
      <c r="E277" s="244">
        <f>E276/6</f>
        <v>1.8046041666666666</v>
      </c>
      <c r="F277" s="157" t="s">
        <v>6</v>
      </c>
      <c r="G277" s="338"/>
      <c r="H277" s="337"/>
    </row>
    <row r="278" spans="1:8" ht="7.05" customHeight="1">
      <c r="A278" s="395"/>
      <c r="B278" s="9"/>
      <c r="C278" s="184"/>
      <c r="D278" s="131"/>
      <c r="E278" s="471"/>
      <c r="F278" s="10"/>
      <c r="G278" s="338"/>
      <c r="H278" s="337"/>
    </row>
    <row r="279" spans="1:8" ht="13.5" customHeight="1">
      <c r="A279" s="312" t="s">
        <v>144</v>
      </c>
      <c r="B279" s="9" t="s">
        <v>377</v>
      </c>
      <c r="C279" s="182">
        <v>13.06</v>
      </c>
      <c r="D279" s="148">
        <f>C279*0.97</f>
        <v>12.668200000000001</v>
      </c>
      <c r="E279" s="271">
        <f>D279*0.95</f>
        <v>12.034789999999999</v>
      </c>
      <c r="F279" s="154" t="s">
        <v>5</v>
      </c>
      <c r="G279" s="338"/>
      <c r="H279" s="337"/>
    </row>
    <row r="280" spans="1:8" ht="13.5" customHeight="1">
      <c r="A280" s="312"/>
      <c r="B280" s="9" t="s">
        <v>326</v>
      </c>
      <c r="C280" s="183">
        <f>C279/6</f>
        <v>2.1766666666666667</v>
      </c>
      <c r="D280" s="156">
        <f>D279/6</f>
        <v>2.1113666666666666</v>
      </c>
      <c r="E280" s="244">
        <f>E279/6</f>
        <v>2.0057983333333333</v>
      </c>
      <c r="F280" s="157" t="s">
        <v>6</v>
      </c>
      <c r="G280" s="338"/>
      <c r="H280" s="337"/>
    </row>
    <row r="281" spans="1:8" ht="7.05" customHeight="1">
      <c r="A281" s="312"/>
      <c r="B281" s="9"/>
      <c r="C281" s="213"/>
      <c r="D281" s="145"/>
      <c r="E281" s="481"/>
      <c r="F281" s="10"/>
      <c r="G281" s="338"/>
      <c r="H281" s="337"/>
    </row>
    <row r="282" spans="1:8" ht="13.5" customHeight="1">
      <c r="A282" s="190" t="s">
        <v>233</v>
      </c>
      <c r="B282" s="9" t="s">
        <v>376</v>
      </c>
      <c r="C282" s="182">
        <v>14.91</v>
      </c>
      <c r="D282" s="148">
        <f>C282*0.97</f>
        <v>14.4627</v>
      </c>
      <c r="E282" s="271">
        <f>D282*0.95</f>
        <v>13.739564999999999</v>
      </c>
      <c r="F282" s="154" t="s">
        <v>5</v>
      </c>
      <c r="G282" s="338"/>
      <c r="H282" s="337"/>
    </row>
    <row r="283" spans="1:8" ht="13.5" customHeight="1">
      <c r="A283" s="190"/>
      <c r="B283" s="9" t="s">
        <v>234</v>
      </c>
      <c r="C283" s="183">
        <f>C282/6</f>
        <v>2.4849999999999999</v>
      </c>
      <c r="D283" s="156">
        <f>D282/6</f>
        <v>2.41045</v>
      </c>
      <c r="E283" s="244">
        <f>E282/6</f>
        <v>2.2899274999999997</v>
      </c>
      <c r="F283" s="157" t="s">
        <v>6</v>
      </c>
      <c r="G283" s="338"/>
      <c r="H283" s="337"/>
    </row>
    <row r="284" spans="1:8" ht="7.05" customHeight="1">
      <c r="A284" s="312"/>
      <c r="B284" s="9"/>
      <c r="C284" s="183"/>
      <c r="D284" s="156"/>
      <c r="E284" s="553"/>
      <c r="F284" s="157"/>
      <c r="G284" s="338"/>
      <c r="H284" s="337"/>
    </row>
    <row r="285" spans="1:8" ht="13.5" customHeight="1">
      <c r="A285" s="554" t="s">
        <v>453</v>
      </c>
      <c r="B285" s="555" t="s">
        <v>455</v>
      </c>
      <c r="C285" s="182">
        <v>14.39</v>
      </c>
      <c r="D285" s="148">
        <f>C285*0.97</f>
        <v>13.958299999999999</v>
      </c>
      <c r="E285" s="271">
        <f>D285*0.95</f>
        <v>13.260384999999999</v>
      </c>
      <c r="F285" s="154" t="s">
        <v>5</v>
      </c>
      <c r="G285" s="338"/>
      <c r="H285" s="337"/>
    </row>
    <row r="286" spans="1:8" s="559" customFormat="1" ht="13.5" customHeight="1">
      <c r="A286" s="554"/>
      <c r="B286" s="556" t="s">
        <v>454</v>
      </c>
      <c r="C286" s="183">
        <f>C285/6</f>
        <v>2.3983333333333334</v>
      </c>
      <c r="D286" s="156">
        <f>D285/6</f>
        <v>2.3263833333333332</v>
      </c>
      <c r="E286" s="244">
        <f>E285/6</f>
        <v>2.2100641666666667</v>
      </c>
      <c r="F286" s="157" t="s">
        <v>6</v>
      </c>
      <c r="G286" s="557"/>
      <c r="H286" s="558"/>
    </row>
    <row r="287" spans="1:8" ht="7.05" customHeight="1">
      <c r="A287" s="312"/>
      <c r="B287" s="9"/>
      <c r="C287" s="183"/>
      <c r="D287" s="156"/>
      <c r="E287" s="157"/>
      <c r="F287" s="157"/>
      <c r="G287" s="338"/>
      <c r="H287" s="337"/>
    </row>
    <row r="288" spans="1:8" ht="13.95" customHeight="1">
      <c r="A288" s="190" t="s">
        <v>192</v>
      </c>
      <c r="B288" s="9" t="s">
        <v>327</v>
      </c>
      <c r="C288" s="182">
        <v>16.02</v>
      </c>
      <c r="D288" s="148">
        <f>C288*0.97</f>
        <v>15.539399999999999</v>
      </c>
      <c r="E288" s="271">
        <f>D288*0.95</f>
        <v>14.762429999999998</v>
      </c>
      <c r="F288" s="154" t="s">
        <v>5</v>
      </c>
      <c r="G288" s="338"/>
      <c r="H288" s="337"/>
    </row>
    <row r="289" spans="1:8" ht="13.95" customHeight="1">
      <c r="A289" s="190"/>
      <c r="B289" s="9" t="s">
        <v>326</v>
      </c>
      <c r="C289" s="183">
        <f>C288/6</f>
        <v>2.67</v>
      </c>
      <c r="D289" s="156">
        <f>D288/6</f>
        <v>2.5898999999999996</v>
      </c>
      <c r="E289" s="244">
        <f>E288/6</f>
        <v>2.4604049999999997</v>
      </c>
      <c r="F289" s="157" t="s">
        <v>6</v>
      </c>
      <c r="G289" s="338"/>
      <c r="H289" s="337"/>
    </row>
    <row r="290" spans="1:8" ht="7.05" customHeight="1">
      <c r="A290" s="312"/>
      <c r="B290" s="9"/>
      <c r="C290" s="183"/>
      <c r="D290" s="156"/>
      <c r="E290" s="157"/>
      <c r="F290" s="157"/>
      <c r="G290" s="338"/>
      <c r="H290" s="337"/>
    </row>
    <row r="291" spans="1:8" ht="13.5" customHeight="1">
      <c r="A291" s="190" t="s">
        <v>350</v>
      </c>
      <c r="B291" s="9" t="s">
        <v>351</v>
      </c>
      <c r="C291" s="182">
        <v>17.21</v>
      </c>
      <c r="D291" s="148">
        <f>C291*0.97</f>
        <v>16.6937</v>
      </c>
      <c r="E291" s="271">
        <f>D291*0.95</f>
        <v>15.859014999999999</v>
      </c>
      <c r="F291" s="154" t="s">
        <v>5</v>
      </c>
      <c r="G291" s="338"/>
      <c r="H291" s="337"/>
    </row>
    <row r="292" spans="1:8" ht="13.5" customHeight="1">
      <c r="A292" s="190"/>
      <c r="B292" s="9" t="s">
        <v>352</v>
      </c>
      <c r="C292" s="183">
        <f>C291/6</f>
        <v>2.8683333333333336</v>
      </c>
      <c r="D292" s="156">
        <f>D291/6</f>
        <v>2.7822833333333334</v>
      </c>
      <c r="E292" s="244">
        <f>E291/6</f>
        <v>2.6431691666666666</v>
      </c>
      <c r="F292" s="157" t="s">
        <v>6</v>
      </c>
      <c r="G292" s="338"/>
      <c r="H292" s="337"/>
    </row>
    <row r="293" spans="1:8" ht="7.05" customHeight="1">
      <c r="A293" s="312"/>
      <c r="B293" s="9"/>
      <c r="C293" s="213"/>
      <c r="D293" s="145"/>
      <c r="E293" s="481"/>
      <c r="F293" s="10"/>
      <c r="G293" s="338"/>
      <c r="H293" s="337"/>
    </row>
    <row r="294" spans="1:8" ht="13.5" customHeight="1">
      <c r="A294" s="312" t="s">
        <v>378</v>
      </c>
      <c r="B294" s="9" t="s">
        <v>379</v>
      </c>
      <c r="C294" s="182">
        <v>24.18</v>
      </c>
      <c r="D294" s="148">
        <f>C294*0.97</f>
        <v>23.454599999999999</v>
      </c>
      <c r="E294" s="271">
        <f>D294*0.95</f>
        <v>22.281869999999998</v>
      </c>
      <c r="F294" s="154" t="s">
        <v>67</v>
      </c>
      <c r="G294" s="338"/>
      <c r="H294" s="337"/>
    </row>
    <row r="295" spans="1:8" ht="13.5" customHeight="1">
      <c r="A295" s="312"/>
      <c r="B295" s="9" t="s">
        <v>328</v>
      </c>
      <c r="C295" s="213"/>
      <c r="D295" s="145"/>
      <c r="E295" s="244" t="s">
        <v>357</v>
      </c>
      <c r="F295" s="10"/>
      <c r="G295" s="338"/>
      <c r="H295" s="337"/>
    </row>
    <row r="296" spans="1:8" ht="7.05" customHeight="1">
      <c r="A296" s="396"/>
      <c r="B296" s="15"/>
      <c r="C296" s="165"/>
      <c r="D296" s="137"/>
      <c r="E296" s="473"/>
      <c r="F296" s="16"/>
      <c r="G296" s="338"/>
      <c r="H296" s="337"/>
    </row>
    <row r="297" spans="1:8" ht="13.5" customHeight="1">
      <c r="A297" s="424"/>
      <c r="G297" s="338"/>
      <c r="H297" s="337"/>
    </row>
    <row r="298" spans="1:8" ht="13.5" customHeight="1">
      <c r="A298" s="424"/>
      <c r="G298" s="338"/>
      <c r="H298" s="337"/>
    </row>
    <row r="299" spans="1:8" ht="13.5" customHeight="1">
      <c r="A299" s="414" t="s">
        <v>83</v>
      </c>
      <c r="B299" s="21"/>
      <c r="C299" s="18"/>
      <c r="D299" s="18"/>
      <c r="E299" s="18"/>
      <c r="F299" s="306"/>
      <c r="G299" s="338"/>
      <c r="H299" s="337"/>
    </row>
    <row r="300" spans="1:8" ht="7.05" customHeight="1">
      <c r="A300" s="412"/>
      <c r="B300" s="215"/>
      <c r="C300" s="434"/>
      <c r="D300" s="28"/>
      <c r="E300" s="26"/>
      <c r="F300" s="26"/>
      <c r="G300" s="338"/>
      <c r="H300" s="337"/>
    </row>
    <row r="301" spans="1:8" ht="13.95" customHeight="1">
      <c r="A301" s="312" t="s">
        <v>281</v>
      </c>
      <c r="B301" s="270" t="s">
        <v>282</v>
      </c>
      <c r="C301" s="182">
        <v>27.3</v>
      </c>
      <c r="D301" s="148">
        <f>C301*0.97</f>
        <v>26.481000000000002</v>
      </c>
      <c r="E301" s="271">
        <f>D301*0.95</f>
        <v>25.156950000000002</v>
      </c>
      <c r="F301" s="154" t="s">
        <v>16</v>
      </c>
      <c r="G301" s="338"/>
      <c r="H301" s="337"/>
    </row>
    <row r="302" spans="1:8" ht="13.95" customHeight="1">
      <c r="A302" s="312"/>
      <c r="B302" s="270" t="s">
        <v>168</v>
      </c>
      <c r="C302" s="183">
        <f>C301/4</f>
        <v>6.8250000000000002</v>
      </c>
      <c r="D302" s="156">
        <f>D301/4</f>
        <v>6.6202500000000004</v>
      </c>
      <c r="E302" s="244">
        <f>E301/4</f>
        <v>6.2892375000000005</v>
      </c>
      <c r="F302" s="157" t="s">
        <v>84</v>
      </c>
      <c r="G302" s="338"/>
      <c r="H302" s="337"/>
    </row>
    <row r="303" spans="1:8" ht="7.05" customHeight="1">
      <c r="A303" s="395"/>
      <c r="B303" s="108"/>
      <c r="C303" s="184"/>
      <c r="D303" s="131"/>
      <c r="E303" s="471"/>
      <c r="F303" s="10"/>
      <c r="G303" s="338"/>
      <c r="H303" s="337"/>
    </row>
    <row r="304" spans="1:8" ht="13.95" customHeight="1">
      <c r="A304" s="190" t="s">
        <v>235</v>
      </c>
      <c r="B304" s="126" t="s">
        <v>284</v>
      </c>
      <c r="C304" s="182">
        <v>42.89</v>
      </c>
      <c r="D304" s="148">
        <f>C304*0.97</f>
        <v>41.603299999999997</v>
      </c>
      <c r="E304" s="271">
        <f>D304*0.95</f>
        <v>39.523134999999996</v>
      </c>
      <c r="F304" s="154" t="s">
        <v>16</v>
      </c>
      <c r="G304" s="338"/>
      <c r="H304" s="337"/>
    </row>
    <row r="305" spans="1:8" ht="13.95" customHeight="1">
      <c r="A305" s="190"/>
      <c r="B305" s="108" t="s">
        <v>443</v>
      </c>
      <c r="C305" s="183">
        <f>C304/4</f>
        <v>10.7225</v>
      </c>
      <c r="D305" s="156">
        <f>D304/4</f>
        <v>10.400824999999999</v>
      </c>
      <c r="E305" s="244">
        <f>E304/4</f>
        <v>9.8807837499999991</v>
      </c>
      <c r="F305" s="157" t="s">
        <v>84</v>
      </c>
      <c r="G305" s="338"/>
      <c r="H305" s="337"/>
    </row>
    <row r="306" spans="1:8" ht="7.05" customHeight="1">
      <c r="A306" s="395"/>
      <c r="B306" s="108"/>
      <c r="C306" s="214"/>
      <c r="D306" s="135"/>
      <c r="E306" s="483"/>
      <c r="F306" s="19"/>
      <c r="G306" s="338"/>
      <c r="H306" s="337"/>
    </row>
    <row r="307" spans="1:8" ht="13.95" customHeight="1">
      <c r="A307" s="190" t="s">
        <v>85</v>
      </c>
      <c r="B307" s="216" t="s">
        <v>283</v>
      </c>
      <c r="C307" s="182">
        <v>41.21</v>
      </c>
      <c r="D307" s="148">
        <f>C307*0.97</f>
        <v>39.973700000000001</v>
      </c>
      <c r="E307" s="271">
        <f>D307*0.95</f>
        <v>37.975014999999999</v>
      </c>
      <c r="F307" s="154" t="s">
        <v>16</v>
      </c>
      <c r="G307" s="338"/>
      <c r="H307" s="337"/>
    </row>
    <row r="308" spans="1:8" ht="13.95" customHeight="1">
      <c r="A308" s="190"/>
      <c r="B308" s="270" t="s">
        <v>168</v>
      </c>
      <c r="C308" s="183">
        <f>C307/4</f>
        <v>10.3025</v>
      </c>
      <c r="D308" s="156">
        <f>D307/4</f>
        <v>9.9934250000000002</v>
      </c>
      <c r="E308" s="244">
        <f>E307/4</f>
        <v>9.4937537499999998</v>
      </c>
      <c r="F308" s="157" t="s">
        <v>84</v>
      </c>
      <c r="G308" s="338"/>
      <c r="H308" s="337"/>
    </row>
    <row r="309" spans="1:8" ht="7.05" customHeight="1">
      <c r="A309" s="312"/>
      <c r="B309" s="108"/>
      <c r="C309" s="183"/>
      <c r="D309" s="156"/>
      <c r="E309" s="157"/>
      <c r="F309" s="157"/>
      <c r="G309" s="338"/>
      <c r="H309" s="337"/>
    </row>
    <row r="310" spans="1:8" ht="13.95" customHeight="1">
      <c r="A310" s="312" t="s">
        <v>416</v>
      </c>
      <c r="B310" s="9" t="s">
        <v>381</v>
      </c>
      <c r="C310" s="182">
        <v>19.489999999999998</v>
      </c>
      <c r="D310" s="148">
        <f>C310*0.97</f>
        <v>18.905299999999997</v>
      </c>
      <c r="E310" s="271">
        <f>D310*0.95</f>
        <v>17.960034999999998</v>
      </c>
      <c r="F310" s="154" t="s">
        <v>67</v>
      </c>
      <c r="G310" s="338"/>
      <c r="H310" s="337"/>
    </row>
    <row r="311" spans="1:8" ht="13.95" customHeight="1">
      <c r="A311" s="312"/>
      <c r="B311" s="9" t="s">
        <v>193</v>
      </c>
      <c r="C311" s="184"/>
      <c r="D311" s="131"/>
      <c r="E311" s="244" t="s">
        <v>357</v>
      </c>
      <c r="F311" s="10"/>
      <c r="G311" s="338"/>
      <c r="H311" s="337"/>
    </row>
    <row r="312" spans="1:8" ht="7.05" customHeight="1">
      <c r="A312" s="425"/>
      <c r="B312" s="108"/>
      <c r="C312" s="184"/>
      <c r="D312" s="131"/>
      <c r="E312" s="471"/>
      <c r="F312" s="10"/>
      <c r="G312" s="338"/>
      <c r="H312" s="337"/>
    </row>
    <row r="313" spans="1:8" ht="13.95" customHeight="1">
      <c r="A313" s="312" t="s">
        <v>380</v>
      </c>
      <c r="B313" s="9" t="s">
        <v>382</v>
      </c>
      <c r="C313" s="182">
        <v>19.489999999999998</v>
      </c>
      <c r="D313" s="148">
        <f>C313*0.97</f>
        <v>18.905299999999997</v>
      </c>
      <c r="E313" s="271">
        <f>D313*0.95</f>
        <v>17.960034999999998</v>
      </c>
      <c r="F313" s="154" t="s">
        <v>67</v>
      </c>
      <c r="G313" s="338"/>
      <c r="H313" s="337"/>
    </row>
    <row r="314" spans="1:8" ht="13.95" customHeight="1">
      <c r="A314" s="312"/>
      <c r="B314" s="9" t="s">
        <v>193</v>
      </c>
      <c r="C314" s="184"/>
      <c r="D314" s="131"/>
      <c r="E314" s="244" t="s">
        <v>357</v>
      </c>
      <c r="F314" s="10"/>
      <c r="G314" s="338"/>
      <c r="H314" s="337"/>
    </row>
    <row r="315" spans="1:8" ht="7.05" customHeight="1">
      <c r="A315" s="426"/>
      <c r="B315" s="194"/>
      <c r="C315" s="435"/>
      <c r="D315" s="29"/>
      <c r="E315" s="27"/>
      <c r="F315" s="27"/>
      <c r="G315" s="338"/>
      <c r="H315" s="337"/>
    </row>
    <row r="316" spans="1:8" ht="13.5" customHeight="1">
      <c r="A316" s="424"/>
      <c r="G316" s="338"/>
      <c r="H316" s="337"/>
    </row>
    <row r="317" spans="1:8" ht="13.5" customHeight="1">
      <c r="A317" s="424"/>
      <c r="G317" s="338"/>
      <c r="H317" s="337"/>
    </row>
    <row r="318" spans="1:8" ht="13.5" customHeight="1">
      <c r="A318" s="414" t="s">
        <v>65</v>
      </c>
      <c r="B318" s="21"/>
      <c r="C318" s="18"/>
      <c r="D318" s="18"/>
      <c r="E318" s="18"/>
      <c r="F318" s="306"/>
      <c r="G318" s="338"/>
      <c r="H318" s="337"/>
    </row>
    <row r="319" spans="1:8" ht="7.05" customHeight="1">
      <c r="A319" s="412"/>
      <c r="B319" s="28"/>
      <c r="C319" s="434"/>
      <c r="D319" s="28"/>
      <c r="E319" s="26"/>
      <c r="F319" s="26"/>
      <c r="G319" s="338"/>
      <c r="H319" s="337"/>
    </row>
    <row r="320" spans="1:8" ht="13.5" customHeight="1">
      <c r="A320" s="12" t="s">
        <v>432</v>
      </c>
      <c r="B320" s="9" t="s">
        <v>433</v>
      </c>
      <c r="C320" s="182">
        <v>71.95</v>
      </c>
      <c r="D320" s="148">
        <f>C320*0.97</f>
        <v>69.791499999999999</v>
      </c>
      <c r="E320" s="271">
        <f>D320*0.95</f>
        <v>66.301924999999997</v>
      </c>
      <c r="F320" s="154" t="s">
        <v>16</v>
      </c>
      <c r="G320" s="338"/>
      <c r="H320" s="337"/>
    </row>
    <row r="321" spans="1:8" ht="13.5" customHeight="1">
      <c r="A321" s="12"/>
      <c r="B321" s="9" t="s">
        <v>434</v>
      </c>
      <c r="C321" s="183">
        <f>C320/6</f>
        <v>11.991666666666667</v>
      </c>
      <c r="D321" s="156">
        <f>D320/6</f>
        <v>11.631916666666667</v>
      </c>
      <c r="E321" s="244">
        <f>E320/6</f>
        <v>11.050320833333332</v>
      </c>
      <c r="F321" s="157" t="s">
        <v>66</v>
      </c>
      <c r="G321" s="338"/>
      <c r="H321" s="337"/>
    </row>
    <row r="322" spans="1:8" ht="7.05" customHeight="1">
      <c r="A322" s="395"/>
      <c r="B322" s="9"/>
      <c r="C322" s="183"/>
      <c r="D322" s="156"/>
      <c r="E322" s="157"/>
      <c r="F322" s="157"/>
      <c r="G322" s="338"/>
      <c r="H322" s="337"/>
    </row>
    <row r="323" spans="1:8" ht="13.5" customHeight="1">
      <c r="A323" s="190" t="s">
        <v>353</v>
      </c>
      <c r="B323" s="9" t="s">
        <v>354</v>
      </c>
      <c r="C323" s="182">
        <v>44.28</v>
      </c>
      <c r="D323" s="148">
        <f>C323*0.97</f>
        <v>42.951599999999999</v>
      </c>
      <c r="E323" s="271">
        <f>D323*0.95</f>
        <v>40.804019999999994</v>
      </c>
      <c r="F323" s="154" t="s">
        <v>16</v>
      </c>
      <c r="G323" s="338"/>
      <c r="H323" s="337"/>
    </row>
    <row r="324" spans="1:8" ht="13.5" customHeight="1">
      <c r="A324" s="190"/>
      <c r="B324" s="9" t="s">
        <v>355</v>
      </c>
      <c r="C324" s="183">
        <f>C323/12</f>
        <v>3.69</v>
      </c>
      <c r="D324" s="156">
        <f>D323/12</f>
        <v>3.5792999999999999</v>
      </c>
      <c r="E324" s="244">
        <f>E323/12</f>
        <v>3.4003349999999997</v>
      </c>
      <c r="F324" s="157" t="s">
        <v>356</v>
      </c>
      <c r="G324" s="338"/>
      <c r="H324" s="337"/>
    </row>
    <row r="325" spans="1:8" ht="7.05" customHeight="1">
      <c r="A325" s="426"/>
      <c r="B325" s="29"/>
      <c r="C325" s="435"/>
      <c r="D325" s="29"/>
      <c r="E325" s="27"/>
      <c r="F325" s="27"/>
      <c r="G325" s="338"/>
      <c r="H325" s="337"/>
    </row>
    <row r="326" spans="1:8" ht="13.95" customHeight="1">
      <c r="A326" s="424"/>
      <c r="G326" s="338"/>
      <c r="H326" s="337"/>
    </row>
    <row r="327" spans="1:8" ht="13.95" customHeight="1">
      <c r="A327" s="424"/>
      <c r="G327" s="338"/>
      <c r="H327" s="337"/>
    </row>
    <row r="328" spans="1:8" ht="13.95" customHeight="1">
      <c r="A328" s="414" t="s">
        <v>345</v>
      </c>
      <c r="B328" s="21"/>
      <c r="C328" s="18"/>
      <c r="D328" s="18"/>
      <c r="E328" s="18"/>
      <c r="F328" s="306"/>
      <c r="G328" s="338"/>
      <c r="H328" s="337"/>
    </row>
    <row r="329" spans="1:8" ht="7.05" customHeight="1">
      <c r="A329" s="412"/>
      <c r="B329" s="28"/>
      <c r="C329" s="434"/>
      <c r="D329" s="28"/>
      <c r="E329" s="26"/>
      <c r="F329" s="26"/>
      <c r="G329" s="338"/>
      <c r="H329" s="337"/>
    </row>
    <row r="330" spans="1:8" ht="13.95" customHeight="1">
      <c r="A330" s="395" t="s">
        <v>346</v>
      </c>
      <c r="B330" s="329" t="s">
        <v>347</v>
      </c>
      <c r="C330" s="182">
        <v>24.29</v>
      </c>
      <c r="D330" s="148">
        <f>C330*0.97</f>
        <v>23.561299999999999</v>
      </c>
      <c r="E330" s="271">
        <f>D330*0.95</f>
        <v>22.383234999999999</v>
      </c>
      <c r="F330" s="154" t="s">
        <v>16</v>
      </c>
      <c r="G330" s="338"/>
      <c r="H330" s="337"/>
    </row>
    <row r="331" spans="1:8" ht="13.95" customHeight="1">
      <c r="A331" s="395"/>
      <c r="B331" s="329" t="s">
        <v>348</v>
      </c>
      <c r="C331" s="183">
        <f>C330/6</f>
        <v>4.0483333333333329</v>
      </c>
      <c r="D331" s="156">
        <f>D330/6</f>
        <v>3.9268833333333331</v>
      </c>
      <c r="E331" s="244">
        <f>E330/6</f>
        <v>3.7305391666666665</v>
      </c>
      <c r="F331" s="157" t="s">
        <v>349</v>
      </c>
      <c r="G331" s="338"/>
      <c r="H331" s="337"/>
    </row>
    <row r="332" spans="1:8" ht="7.05" customHeight="1">
      <c r="A332" s="426"/>
      <c r="B332" s="29"/>
      <c r="C332" s="435"/>
      <c r="D332" s="29"/>
      <c r="E332" s="27"/>
      <c r="F332" s="27"/>
      <c r="G332" s="338"/>
      <c r="H332" s="337"/>
    </row>
    <row r="333" spans="1:8" ht="13.95" customHeight="1">
      <c r="A333" s="424"/>
      <c r="G333" s="338"/>
      <c r="H333" s="337"/>
    </row>
    <row r="334" spans="1:8" ht="13.95" customHeight="1">
      <c r="A334" s="424"/>
      <c r="G334" s="338"/>
      <c r="H334" s="337"/>
    </row>
    <row r="335" spans="1:8" ht="13.95" customHeight="1">
      <c r="A335" s="424"/>
      <c r="G335" s="338"/>
      <c r="H335" s="337"/>
    </row>
    <row r="336" spans="1:8" ht="13.5" customHeight="1">
      <c r="A336" s="414" t="s">
        <v>212</v>
      </c>
      <c r="B336" s="21"/>
      <c r="C336" s="18"/>
      <c r="D336" s="18"/>
      <c r="E336" s="18"/>
      <c r="F336" s="306"/>
      <c r="G336" s="338"/>
      <c r="H336" s="337"/>
    </row>
    <row r="337" spans="1:8" ht="7.05" customHeight="1">
      <c r="A337" s="412"/>
      <c r="B337" s="28"/>
      <c r="C337" s="434"/>
      <c r="D337" s="28"/>
      <c r="E337" s="26"/>
      <c r="F337" s="26"/>
      <c r="G337" s="338"/>
      <c r="H337" s="337"/>
    </row>
    <row r="338" spans="1:8" ht="13.5" customHeight="1">
      <c r="A338" s="190" t="s">
        <v>395</v>
      </c>
      <c r="B338" s="9" t="s">
        <v>336</v>
      </c>
      <c r="C338" s="182">
        <v>27.04</v>
      </c>
      <c r="D338" s="148">
        <f>C338*0.97</f>
        <v>26.2288</v>
      </c>
      <c r="E338" s="271">
        <f>D338*0.95</f>
        <v>24.917359999999999</v>
      </c>
      <c r="F338" s="154" t="str">
        <f>F360</f>
        <v>le carton</v>
      </c>
      <c r="G338" s="338"/>
      <c r="H338" s="337"/>
    </row>
    <row r="339" spans="1:8" ht="13.5" customHeight="1">
      <c r="A339" s="190"/>
      <c r="B339" s="9" t="s">
        <v>128</v>
      </c>
      <c r="C339" s="183">
        <f>C338/12</f>
        <v>2.2533333333333334</v>
      </c>
      <c r="D339" s="156">
        <f>D338/12</f>
        <v>2.1857333333333333</v>
      </c>
      <c r="E339" s="244">
        <f>E338/12</f>
        <v>2.0764466666666666</v>
      </c>
      <c r="F339" s="431" t="str">
        <f>F361</f>
        <v>le rouleau</v>
      </c>
      <c r="G339" s="338"/>
      <c r="H339" s="337"/>
    </row>
    <row r="340" spans="1:8" ht="7.05" customHeight="1">
      <c r="A340" s="312"/>
      <c r="B340" s="9"/>
      <c r="C340" s="433"/>
      <c r="D340" s="146"/>
      <c r="E340" s="36"/>
      <c r="F340" s="36"/>
      <c r="G340" s="338"/>
      <c r="H340" s="337"/>
    </row>
    <row r="341" spans="1:8" ht="13.5" customHeight="1">
      <c r="A341" s="190" t="s">
        <v>127</v>
      </c>
      <c r="B341" s="61" t="s">
        <v>330</v>
      </c>
      <c r="C341" s="182">
        <v>30.01</v>
      </c>
      <c r="D341" s="148">
        <f>C341*0.97</f>
        <v>29.1097</v>
      </c>
      <c r="E341" s="271">
        <f>D341*0.95</f>
        <v>27.654214999999997</v>
      </c>
      <c r="F341" s="154" t="s">
        <v>16</v>
      </c>
      <c r="G341" s="338"/>
      <c r="H341" s="337"/>
    </row>
    <row r="342" spans="1:8" ht="13.5" customHeight="1">
      <c r="A342" s="190"/>
      <c r="B342" s="61" t="s">
        <v>128</v>
      </c>
      <c r="C342" s="183">
        <f>C341/12</f>
        <v>2.5008333333333335</v>
      </c>
      <c r="D342" s="156">
        <f>D341/12</f>
        <v>2.4258083333333333</v>
      </c>
      <c r="E342" s="244">
        <f>E341/12</f>
        <v>2.3045179166666663</v>
      </c>
      <c r="F342" s="157" t="s">
        <v>6</v>
      </c>
      <c r="G342" s="338"/>
      <c r="H342" s="337"/>
    </row>
    <row r="343" spans="1:8" ht="7.05" customHeight="1">
      <c r="A343" s="312"/>
      <c r="B343" s="9"/>
      <c r="C343" s="433"/>
      <c r="D343" s="146"/>
      <c r="E343" s="36"/>
      <c r="F343" s="36"/>
      <c r="G343" s="338"/>
      <c r="H343" s="337"/>
    </row>
    <row r="344" spans="1:8" ht="13.5" customHeight="1">
      <c r="A344" s="190" t="s">
        <v>331</v>
      </c>
      <c r="B344" s="9" t="s">
        <v>332</v>
      </c>
      <c r="C344" s="182">
        <v>36.950000000000003</v>
      </c>
      <c r="D344" s="148">
        <f>C344*0.97</f>
        <v>35.841500000000003</v>
      </c>
      <c r="E344" s="271">
        <f>D344*0.95</f>
        <v>34.049424999999999</v>
      </c>
      <c r="F344" s="154" t="s">
        <v>16</v>
      </c>
      <c r="G344" s="338"/>
      <c r="H344" s="337"/>
    </row>
    <row r="345" spans="1:8" ht="13.5" customHeight="1">
      <c r="A345" s="190"/>
      <c r="B345" s="9" t="s">
        <v>207</v>
      </c>
      <c r="C345" s="257">
        <f>C344/12</f>
        <v>3.0791666666666671</v>
      </c>
      <c r="D345" s="256">
        <f>D344/12</f>
        <v>2.986791666666667</v>
      </c>
      <c r="E345" s="244">
        <f>E344/12</f>
        <v>2.8374520833333334</v>
      </c>
      <c r="F345" s="19" t="s">
        <v>6</v>
      </c>
      <c r="G345" s="338"/>
      <c r="H345" s="337"/>
    </row>
    <row r="346" spans="1:8" ht="7.05" customHeight="1">
      <c r="A346" s="312"/>
      <c r="B346" s="9"/>
      <c r="C346" s="257"/>
      <c r="D346" s="256"/>
      <c r="E346" s="553"/>
      <c r="F346" s="19"/>
      <c r="G346" s="338"/>
      <c r="H346" s="337"/>
    </row>
    <row r="347" spans="1:8" ht="13.5" customHeight="1">
      <c r="A347" s="565" t="s">
        <v>466</v>
      </c>
      <c r="B347" s="555" t="s">
        <v>465</v>
      </c>
      <c r="C347" s="182">
        <v>44.454000000000001</v>
      </c>
      <c r="D347" s="148">
        <f>C347*0.97</f>
        <v>43.120379999999997</v>
      </c>
      <c r="E347" s="271">
        <f>D347*0.95</f>
        <v>40.964360999999997</v>
      </c>
      <c r="F347" s="154" t="s">
        <v>16</v>
      </c>
      <c r="G347" s="338"/>
      <c r="H347" s="337"/>
    </row>
    <row r="348" spans="1:8" ht="13.5" customHeight="1">
      <c r="A348" s="565"/>
      <c r="B348" s="555" t="s">
        <v>464</v>
      </c>
      <c r="C348" s="257">
        <f>C347/12</f>
        <v>3.7044999999999999</v>
      </c>
      <c r="D348" s="256">
        <f>D347/12</f>
        <v>3.5933649999999999</v>
      </c>
      <c r="E348" s="244">
        <f>E347/12</f>
        <v>3.4136967499999997</v>
      </c>
      <c r="F348" s="19" t="s">
        <v>6</v>
      </c>
      <c r="G348" s="338"/>
      <c r="H348" s="337"/>
    </row>
    <row r="349" spans="1:8" ht="7.05" customHeight="1">
      <c r="A349" s="312"/>
      <c r="B349" s="9"/>
      <c r="C349" s="184"/>
      <c r="D349" s="131"/>
      <c r="E349" s="471"/>
      <c r="F349" s="10"/>
      <c r="G349" s="338"/>
      <c r="H349" s="337"/>
    </row>
    <row r="350" spans="1:8" ht="13.5" customHeight="1">
      <c r="A350" s="190" t="s">
        <v>396</v>
      </c>
      <c r="B350" s="9" t="s">
        <v>333</v>
      </c>
      <c r="C350" s="182">
        <v>29.06</v>
      </c>
      <c r="D350" s="148">
        <f>C350*0.97+0.01</f>
        <v>28.1982</v>
      </c>
      <c r="E350" s="271">
        <f>D350*0.95</f>
        <v>26.78829</v>
      </c>
      <c r="F350" s="154" t="s">
        <v>16</v>
      </c>
      <c r="G350" s="338"/>
      <c r="H350" s="337"/>
    </row>
    <row r="351" spans="1:8" ht="13.5" customHeight="1">
      <c r="A351" s="190"/>
      <c r="B351" s="9" t="s">
        <v>88</v>
      </c>
      <c r="C351" s="183">
        <f>C350/6</f>
        <v>4.8433333333333328</v>
      </c>
      <c r="D351" s="156">
        <f>D350/6</f>
        <v>4.6997</v>
      </c>
      <c r="E351" s="244">
        <f>E350/6</f>
        <v>4.464715</v>
      </c>
      <c r="F351" s="157" t="s">
        <v>6</v>
      </c>
      <c r="G351" s="338"/>
      <c r="H351" s="337"/>
    </row>
    <row r="352" spans="1:8" ht="7.05" customHeight="1">
      <c r="A352" s="395"/>
      <c r="B352" s="9"/>
      <c r="C352" s="184"/>
      <c r="D352" s="131"/>
      <c r="E352" s="471"/>
      <c r="F352" s="10"/>
      <c r="G352" s="338"/>
      <c r="H352" s="337"/>
    </row>
    <row r="353" spans="1:8" ht="13.5" customHeight="1">
      <c r="A353" s="190" t="s">
        <v>397</v>
      </c>
      <c r="B353" s="9" t="s">
        <v>334</v>
      </c>
      <c r="C353" s="182">
        <v>31.8</v>
      </c>
      <c r="D353" s="148">
        <f>C353*0.97+0.01</f>
        <v>30.856000000000002</v>
      </c>
      <c r="E353" s="271">
        <f>D353*0.95</f>
        <v>29.313200000000002</v>
      </c>
      <c r="F353" s="154" t="s">
        <v>16</v>
      </c>
      <c r="G353" s="338"/>
      <c r="H353" s="337"/>
    </row>
    <row r="354" spans="1:8" ht="13.5" customHeight="1">
      <c r="A354" s="190"/>
      <c r="B354" s="314" t="s">
        <v>335</v>
      </c>
      <c r="C354" s="183">
        <f>C353/6</f>
        <v>5.3</v>
      </c>
      <c r="D354" s="156">
        <f>D353/6</f>
        <v>5.1426666666666669</v>
      </c>
      <c r="E354" s="244">
        <f>E353/6</f>
        <v>4.8855333333333339</v>
      </c>
      <c r="F354" s="157" t="s">
        <v>6</v>
      </c>
      <c r="G354" s="338"/>
      <c r="H354" s="337"/>
    </row>
    <row r="355" spans="1:8" ht="7.05" customHeight="1">
      <c r="A355" s="426"/>
      <c r="B355" s="29"/>
      <c r="C355" s="435"/>
      <c r="D355" s="29"/>
      <c r="E355" s="27"/>
      <c r="F355" s="27"/>
      <c r="G355" s="338"/>
      <c r="H355" s="337"/>
    </row>
    <row r="356" spans="1:8" ht="13.5" customHeight="1">
      <c r="A356" s="424"/>
      <c r="G356" s="338"/>
      <c r="H356" s="337"/>
    </row>
    <row r="357" spans="1:8" ht="13.5" customHeight="1">
      <c r="A357" s="424"/>
      <c r="G357" s="338"/>
      <c r="H357" s="337"/>
    </row>
    <row r="358" spans="1:8" ht="13.5" customHeight="1">
      <c r="A358" s="411" t="s">
        <v>213</v>
      </c>
      <c r="B358" s="263"/>
      <c r="C358" s="18"/>
      <c r="D358" s="18"/>
      <c r="E358" s="18"/>
      <c r="F358" s="18"/>
      <c r="G358" s="338"/>
      <c r="H358" s="337"/>
    </row>
    <row r="359" spans="1:8" ht="7.05" customHeight="1">
      <c r="A359" s="427"/>
      <c r="B359" s="28"/>
      <c r="C359" s="434"/>
      <c r="D359" s="28"/>
      <c r="E359" s="28"/>
      <c r="F359" s="28"/>
      <c r="G359" s="338"/>
      <c r="H359" s="337"/>
    </row>
    <row r="360" spans="1:8" ht="13.5" customHeight="1">
      <c r="A360" s="190" t="s">
        <v>337</v>
      </c>
      <c r="B360" s="9" t="s">
        <v>338</v>
      </c>
      <c r="C360" s="182">
        <v>20.6</v>
      </c>
      <c r="D360" s="148">
        <f>C360*0.97</f>
        <v>19.981999999999999</v>
      </c>
      <c r="E360" s="271">
        <f>D360*0.95</f>
        <v>18.982899999999997</v>
      </c>
      <c r="F360" s="148" t="s">
        <v>16</v>
      </c>
      <c r="G360" s="338"/>
      <c r="H360" s="337"/>
    </row>
    <row r="361" spans="1:8" ht="13.5" customHeight="1">
      <c r="A361" s="190"/>
      <c r="B361" s="9" t="s">
        <v>74</v>
      </c>
      <c r="C361" s="183">
        <f>C360/9</f>
        <v>2.2888888888888892</v>
      </c>
      <c r="D361" s="156">
        <f>D360/9</f>
        <v>2.2202222222222221</v>
      </c>
      <c r="E361" s="244">
        <f>E360/9</f>
        <v>2.1092111111111107</v>
      </c>
      <c r="F361" s="245" t="s">
        <v>6</v>
      </c>
      <c r="G361" s="338"/>
      <c r="H361" s="337"/>
    </row>
    <row r="362" spans="1:8" ht="7.05" customHeight="1">
      <c r="A362" s="190"/>
      <c r="B362" s="9"/>
      <c r="C362" s="183"/>
      <c r="D362" s="156"/>
      <c r="E362" s="244"/>
      <c r="F362" s="245"/>
      <c r="G362" s="338"/>
      <c r="H362" s="337"/>
    </row>
    <row r="363" spans="1:8" ht="13.5" customHeight="1">
      <c r="A363" s="349" t="s">
        <v>468</v>
      </c>
      <c r="B363" s="9" t="s">
        <v>469</v>
      </c>
      <c r="C363" s="182">
        <v>32.093000000000004</v>
      </c>
      <c r="D363" s="148">
        <f>C363*0.97</f>
        <v>31.130210000000002</v>
      </c>
      <c r="E363" s="271">
        <f>D363*0.95</f>
        <v>29.5736995</v>
      </c>
      <c r="F363" s="148" t="s">
        <v>16</v>
      </c>
      <c r="G363" s="338"/>
      <c r="H363" s="337"/>
    </row>
    <row r="364" spans="1:8" ht="13.5" customHeight="1">
      <c r="A364" s="349"/>
      <c r="B364" s="560" t="s">
        <v>467</v>
      </c>
      <c r="C364" s="183">
        <f>C363/9</f>
        <v>3.5658888888888893</v>
      </c>
      <c r="D364" s="156">
        <f>D363/9</f>
        <v>3.4589122222222226</v>
      </c>
      <c r="E364" s="244">
        <f>E363/9</f>
        <v>3.2859666111111112</v>
      </c>
      <c r="F364" s="245" t="s">
        <v>6</v>
      </c>
      <c r="G364" s="338"/>
      <c r="H364" s="337"/>
    </row>
    <row r="365" spans="1:8" ht="7.05" customHeight="1">
      <c r="A365" s="190"/>
      <c r="B365" s="9"/>
      <c r="C365" s="184"/>
      <c r="D365" s="131"/>
      <c r="E365" s="131"/>
      <c r="F365" s="9"/>
      <c r="G365" s="338"/>
      <c r="H365" s="337"/>
    </row>
    <row r="366" spans="1:8" ht="13.5" customHeight="1">
      <c r="A366" s="190" t="s">
        <v>339</v>
      </c>
      <c r="B366" s="9" t="s">
        <v>340</v>
      </c>
      <c r="C366" s="182">
        <v>39.450000000000003</v>
      </c>
      <c r="D366" s="148">
        <f>C366*0.97</f>
        <v>38.266500000000001</v>
      </c>
      <c r="E366" s="271">
        <f>D366*0.95</f>
        <v>36.353175</v>
      </c>
      <c r="F366" s="148" t="s">
        <v>16</v>
      </c>
      <c r="G366" s="338"/>
      <c r="H366" s="337"/>
    </row>
    <row r="367" spans="1:8" ht="13.5" customHeight="1">
      <c r="A367" s="190"/>
      <c r="B367" s="9" t="s">
        <v>223</v>
      </c>
      <c r="C367" s="183">
        <f>C366/9</f>
        <v>4.3833333333333337</v>
      </c>
      <c r="D367" s="156">
        <f>D366/9</f>
        <v>4.2518333333333338</v>
      </c>
      <c r="E367" s="244">
        <f>E366/9</f>
        <v>4.0392416666666664</v>
      </c>
      <c r="F367" s="245" t="s">
        <v>6</v>
      </c>
      <c r="G367" s="338"/>
      <c r="H367" s="337"/>
    </row>
    <row r="368" spans="1:8" ht="7.05" customHeight="1">
      <c r="A368" s="409"/>
      <c r="B368" s="34"/>
      <c r="C368" s="315"/>
      <c r="D368" s="316"/>
      <c r="E368" s="316"/>
      <c r="F368" s="317"/>
      <c r="G368" s="338"/>
      <c r="H368" s="337"/>
    </row>
    <row r="369" spans="1:8" ht="7.05" customHeight="1">
      <c r="A369" s="406"/>
      <c r="B369" s="126"/>
      <c r="C369" s="259"/>
      <c r="D369" s="259"/>
      <c r="E369" s="259"/>
      <c r="F369" s="330"/>
      <c r="G369" s="338"/>
      <c r="H369" s="337"/>
    </row>
    <row r="370" spans="1:8" ht="13.5" customHeight="1">
      <c r="A370" s="406"/>
      <c r="B370" s="126"/>
      <c r="C370" s="14"/>
      <c r="D370" s="14"/>
      <c r="E370" s="14"/>
      <c r="F370" s="126"/>
      <c r="G370" s="338"/>
      <c r="H370" s="337"/>
    </row>
    <row r="371" spans="1:8" ht="13.5" customHeight="1">
      <c r="A371" s="414" t="s">
        <v>214</v>
      </c>
      <c r="B371" s="21"/>
      <c r="C371" s="20"/>
      <c r="D371" s="20"/>
      <c r="E371" s="20"/>
      <c r="F371" s="20"/>
      <c r="G371" s="338"/>
      <c r="H371" s="337"/>
    </row>
    <row r="372" spans="1:8" ht="7.05" customHeight="1">
      <c r="A372" s="427"/>
      <c r="B372" s="28"/>
      <c r="C372" s="434"/>
      <c r="D372" s="28"/>
      <c r="E372" s="28"/>
      <c r="F372" s="28"/>
      <c r="G372" s="338"/>
      <c r="H372" s="337"/>
    </row>
    <row r="373" spans="1:8" ht="13.5" customHeight="1">
      <c r="A373" s="190" t="s">
        <v>194</v>
      </c>
      <c r="B373" s="9" t="s">
        <v>341</v>
      </c>
      <c r="C373" s="182">
        <v>26.55</v>
      </c>
      <c r="D373" s="148">
        <f>C373*0.97</f>
        <v>25.753499999999999</v>
      </c>
      <c r="E373" s="271">
        <f>D373*0.95</f>
        <v>24.465824999999999</v>
      </c>
      <c r="F373" s="148" t="s">
        <v>16</v>
      </c>
      <c r="G373" s="338"/>
      <c r="H373" s="337"/>
    </row>
    <row r="374" spans="1:8" ht="13.5" customHeight="1">
      <c r="A374" s="190"/>
      <c r="B374" s="9" t="s">
        <v>195</v>
      </c>
      <c r="C374" s="183">
        <f>C373/6</f>
        <v>4.4249999999999998</v>
      </c>
      <c r="D374" s="156">
        <f>D373/6</f>
        <v>4.2922500000000001</v>
      </c>
      <c r="E374" s="244">
        <f>E373/6</f>
        <v>4.0776374999999998</v>
      </c>
      <c r="F374" s="245" t="s">
        <v>6</v>
      </c>
    </row>
    <row r="375" spans="1:8" ht="7.05" customHeight="1">
      <c r="A375" s="428"/>
      <c r="B375" s="29"/>
      <c r="C375" s="435"/>
      <c r="D375" s="29"/>
      <c r="E375" s="29"/>
      <c r="F375" s="29"/>
    </row>
    <row r="376" spans="1:8" ht="13.5" customHeight="1">
      <c r="A376" s="424"/>
    </row>
    <row r="377" spans="1:8" ht="13.5" customHeight="1"/>
    <row r="378" spans="1:8" ht="13.5" customHeight="1"/>
    <row r="379" spans="1:8" ht="13.5" customHeight="1"/>
    <row r="380" spans="1:8" ht="13.5" customHeight="1">
      <c r="A380" s="468" t="s">
        <v>344</v>
      </c>
      <c r="B380" s="466"/>
      <c r="C380" s="466"/>
      <c r="D380" s="466"/>
      <c r="E380" s="466"/>
      <c r="F380" s="467"/>
    </row>
    <row r="381" spans="1:8" ht="15.6">
      <c r="A381" s="424"/>
    </row>
    <row r="382" spans="1:8" ht="6" customHeight="1">
      <c r="A382" s="424"/>
    </row>
    <row r="383" spans="1:8" ht="15.6">
      <c r="A383" s="424"/>
    </row>
    <row r="384" spans="1:8" ht="15.6">
      <c r="A384" s="424"/>
    </row>
    <row r="385" spans="1:1" ht="15.6">
      <c r="A385" s="424"/>
    </row>
    <row r="386" spans="1:1" ht="15.6">
      <c r="A386" s="424"/>
    </row>
    <row r="387" spans="1:1" ht="15.6">
      <c r="A387" s="424"/>
    </row>
    <row r="388" spans="1:1" ht="15.6">
      <c r="A388" s="424"/>
    </row>
    <row r="389" spans="1:1" ht="15.6">
      <c r="A389" s="424"/>
    </row>
    <row r="390" spans="1:1" ht="15.6">
      <c r="A390" s="424"/>
    </row>
    <row r="391" spans="1:1" ht="15.6">
      <c r="A391" s="424"/>
    </row>
    <row r="392" spans="1:1" ht="15.6">
      <c r="A392" s="424"/>
    </row>
    <row r="393" spans="1:1" ht="15.6">
      <c r="A393" s="424"/>
    </row>
    <row r="394" spans="1:1" ht="15.6">
      <c r="A394" s="424"/>
    </row>
    <row r="395" spans="1:1" ht="15.6">
      <c r="A395" s="424"/>
    </row>
    <row r="396" spans="1:1" ht="15.6">
      <c r="A396" s="424"/>
    </row>
    <row r="397" spans="1:1" ht="15.6">
      <c r="A397" s="424"/>
    </row>
    <row r="398" spans="1:1" ht="15.6">
      <c r="A398" s="424"/>
    </row>
    <row r="399" spans="1:1" ht="15.6">
      <c r="A399" s="424"/>
    </row>
    <row r="400" spans="1:1" ht="15.6">
      <c r="A400" s="424"/>
    </row>
    <row r="401" spans="1:1" ht="15.6">
      <c r="A401" s="424"/>
    </row>
    <row r="402" spans="1:1" ht="15.6">
      <c r="A402" s="424"/>
    </row>
    <row r="403" spans="1:1" ht="15.6">
      <c r="A403" s="424"/>
    </row>
    <row r="404" spans="1:1" ht="15.6">
      <c r="A404" s="424"/>
    </row>
    <row r="405" spans="1:1" ht="15.6">
      <c r="A405" s="424"/>
    </row>
    <row r="406" spans="1:1" ht="15.6">
      <c r="A406" s="424"/>
    </row>
    <row r="407" spans="1:1" ht="15.6">
      <c r="A407" s="424"/>
    </row>
    <row r="408" spans="1:1" ht="15.6">
      <c r="A408" s="424"/>
    </row>
    <row r="409" spans="1:1" ht="15.6">
      <c r="A409" s="424"/>
    </row>
    <row r="410" spans="1:1" ht="15.6">
      <c r="A410" s="424"/>
    </row>
    <row r="411" spans="1:1" ht="15.6">
      <c r="A411" s="424"/>
    </row>
    <row r="412" spans="1:1" ht="15.6">
      <c r="A412" s="424"/>
    </row>
    <row r="413" spans="1:1" ht="15.6">
      <c r="A413" s="424"/>
    </row>
    <row r="414" spans="1:1" ht="15.6">
      <c r="A414" s="424"/>
    </row>
    <row r="415" spans="1:1" ht="15.6">
      <c r="A415" s="424"/>
    </row>
    <row r="416" spans="1:1" ht="15.6">
      <c r="A416" s="424"/>
    </row>
    <row r="417" spans="1:1" ht="15.6">
      <c r="A417" s="424"/>
    </row>
    <row r="418" spans="1:1" ht="15.6">
      <c r="A418" s="424"/>
    </row>
    <row r="419" spans="1:1" ht="15.6">
      <c r="A419" s="424"/>
    </row>
    <row r="420" spans="1:1" ht="15.6">
      <c r="A420" s="424"/>
    </row>
    <row r="421" spans="1:1" ht="15.6">
      <c r="A421" s="424"/>
    </row>
    <row r="422" spans="1:1" ht="15.6">
      <c r="A422" s="424"/>
    </row>
    <row r="423" spans="1:1" ht="15.6">
      <c r="A423" s="424"/>
    </row>
    <row r="424" spans="1:1" ht="15.6">
      <c r="A424" s="424"/>
    </row>
    <row r="425" spans="1:1" ht="15.6">
      <c r="A425" s="424"/>
    </row>
    <row r="426" spans="1:1" ht="15.6">
      <c r="A426" s="424"/>
    </row>
    <row r="427" spans="1:1" ht="15.6">
      <c r="A427" s="424"/>
    </row>
    <row r="428" spans="1:1" ht="15.6">
      <c r="A428" s="424"/>
    </row>
    <row r="429" spans="1:1" ht="15.6">
      <c r="A429" s="424"/>
    </row>
    <row r="430" spans="1:1" ht="15.6">
      <c r="A430" s="424"/>
    </row>
    <row r="431" spans="1:1" ht="15.6">
      <c r="A431" s="424"/>
    </row>
    <row r="432" spans="1:1" ht="15.6">
      <c r="A432" s="424"/>
    </row>
    <row r="433" spans="1:1" ht="15.6">
      <c r="A433" s="424"/>
    </row>
    <row r="434" spans="1:1" ht="15.6">
      <c r="A434" s="424"/>
    </row>
    <row r="435" spans="1:1" ht="15.6">
      <c r="A435" s="424"/>
    </row>
    <row r="436" spans="1:1" ht="15.6">
      <c r="A436" s="424"/>
    </row>
    <row r="437" spans="1:1" ht="15.6">
      <c r="A437" s="424"/>
    </row>
    <row r="438" spans="1:1" ht="15.6">
      <c r="A438" s="424"/>
    </row>
    <row r="439" spans="1:1" ht="15.6">
      <c r="A439" s="424"/>
    </row>
    <row r="440" spans="1:1" ht="15.6">
      <c r="A440" s="424"/>
    </row>
    <row r="441" spans="1:1" ht="15.6">
      <c r="A441" s="424"/>
    </row>
    <row r="442" spans="1:1" ht="15.6">
      <c r="A442" s="424"/>
    </row>
    <row r="443" spans="1:1" ht="15.6">
      <c r="A443" s="424"/>
    </row>
    <row r="444" spans="1:1" ht="15.6">
      <c r="A444" s="424"/>
    </row>
    <row r="445" spans="1:1" ht="15.6">
      <c r="A445" s="424"/>
    </row>
    <row r="446" spans="1:1" ht="15.6">
      <c r="A446" s="424"/>
    </row>
    <row r="447" spans="1:1" ht="15.6">
      <c r="A447" s="424"/>
    </row>
    <row r="448" spans="1:1" ht="15.6">
      <c r="A448" s="424"/>
    </row>
    <row r="449" spans="1:1" ht="15.6">
      <c r="A449" s="424"/>
    </row>
    <row r="450" spans="1:1" ht="15.6">
      <c r="A450" s="424"/>
    </row>
    <row r="451" spans="1:1" ht="15.6">
      <c r="A451" s="424"/>
    </row>
    <row r="452" spans="1:1" ht="15.6">
      <c r="A452" s="424"/>
    </row>
    <row r="453" spans="1:1" ht="15.6">
      <c r="A453" s="424"/>
    </row>
    <row r="454" spans="1:1" ht="15.6">
      <c r="A454" s="424"/>
    </row>
    <row r="455" spans="1:1" ht="15.6">
      <c r="A455" s="424"/>
    </row>
    <row r="456" spans="1:1" ht="15.6">
      <c r="A456" s="424"/>
    </row>
    <row r="457" spans="1:1" ht="15.6">
      <c r="A457" s="424"/>
    </row>
    <row r="458" spans="1:1" ht="15.6">
      <c r="A458" s="424"/>
    </row>
    <row r="459" spans="1:1" ht="15.6">
      <c r="A459" s="424"/>
    </row>
    <row r="460" spans="1:1" ht="15.6">
      <c r="A460" s="424"/>
    </row>
    <row r="461" spans="1:1" ht="15.6">
      <c r="A461" s="424"/>
    </row>
    <row r="462" spans="1:1" ht="15.6">
      <c r="A462" s="424"/>
    </row>
    <row r="463" spans="1:1" ht="15.6">
      <c r="A463" s="424"/>
    </row>
    <row r="464" spans="1:1" ht="15.6">
      <c r="A464" s="424"/>
    </row>
    <row r="465" spans="1:1" ht="15.6">
      <c r="A465" s="424"/>
    </row>
    <row r="466" spans="1:1" ht="15.6">
      <c r="A466" s="424"/>
    </row>
    <row r="467" spans="1:1" ht="15.6">
      <c r="A467" s="424"/>
    </row>
    <row r="468" spans="1:1" ht="15.6">
      <c r="A468" s="424"/>
    </row>
    <row r="469" spans="1:1" ht="15.6">
      <c r="A469" s="424"/>
    </row>
    <row r="470" spans="1:1" ht="15.6">
      <c r="A470" s="424"/>
    </row>
    <row r="471" spans="1:1" ht="15.6">
      <c r="A471" s="424"/>
    </row>
    <row r="472" spans="1:1" ht="15.6">
      <c r="A472" s="424"/>
    </row>
    <row r="473" spans="1:1" ht="15.6">
      <c r="A473" s="424"/>
    </row>
    <row r="474" spans="1:1" ht="15.6">
      <c r="A474" s="424"/>
    </row>
    <row r="475" spans="1:1" ht="15.6">
      <c r="A475" s="424"/>
    </row>
    <row r="476" spans="1:1" ht="15.6">
      <c r="A476" s="424"/>
    </row>
    <row r="477" spans="1:1" ht="15.6">
      <c r="A477" s="424"/>
    </row>
    <row r="478" spans="1:1" ht="15.6">
      <c r="A478" s="424"/>
    </row>
    <row r="479" spans="1:1" ht="15.6">
      <c r="A479" s="424"/>
    </row>
    <row r="480" spans="1:1" ht="15.6">
      <c r="A480" s="424"/>
    </row>
    <row r="481" spans="1:1" ht="15.6">
      <c r="A481" s="424"/>
    </row>
    <row r="482" spans="1:1" ht="15.6">
      <c r="A482" s="424"/>
    </row>
    <row r="483" spans="1:1" ht="15.6">
      <c r="A483" s="424"/>
    </row>
    <row r="484" spans="1:1" ht="15.6">
      <c r="A484" s="424"/>
    </row>
    <row r="485" spans="1:1" ht="15.6">
      <c r="A485" s="424"/>
    </row>
    <row r="486" spans="1:1" ht="15.6">
      <c r="A486" s="424"/>
    </row>
    <row r="487" spans="1:1" ht="15.6">
      <c r="A487" s="424"/>
    </row>
    <row r="488" spans="1:1" ht="15.6">
      <c r="A488" s="424"/>
    </row>
    <row r="489" spans="1:1" ht="15.6">
      <c r="A489" s="424"/>
    </row>
    <row r="490" spans="1:1" ht="15.6">
      <c r="A490" s="424"/>
    </row>
    <row r="491" spans="1:1" ht="15.6">
      <c r="A491" s="424"/>
    </row>
    <row r="492" spans="1:1" ht="15.6">
      <c r="A492" s="424"/>
    </row>
    <row r="493" spans="1:1" ht="15.6">
      <c r="A493" s="424"/>
    </row>
    <row r="494" spans="1:1" ht="15.6">
      <c r="A494" s="424"/>
    </row>
    <row r="495" spans="1:1" ht="15.6">
      <c r="A495" s="424"/>
    </row>
    <row r="496" spans="1:1" ht="15.6">
      <c r="A496" s="424"/>
    </row>
    <row r="497" spans="1:1" ht="15.6">
      <c r="A497" s="424"/>
    </row>
    <row r="498" spans="1:1" ht="15.6">
      <c r="A498" s="424"/>
    </row>
    <row r="499" spans="1:1" ht="15.6">
      <c r="A499" s="424"/>
    </row>
    <row r="500" spans="1:1" ht="15.6">
      <c r="A500" s="424"/>
    </row>
    <row r="501" spans="1:1" ht="15.6">
      <c r="A501" s="424"/>
    </row>
    <row r="502" spans="1:1" ht="15.6">
      <c r="A502" s="424"/>
    </row>
    <row r="503" spans="1:1" ht="15.6">
      <c r="A503" s="424"/>
    </row>
    <row r="504" spans="1:1" ht="15.6">
      <c r="A504" s="424"/>
    </row>
    <row r="505" spans="1:1" ht="15.6">
      <c r="A505" s="424"/>
    </row>
    <row r="506" spans="1:1" ht="15.6">
      <c r="A506" s="424"/>
    </row>
    <row r="507" spans="1:1" ht="15.6">
      <c r="A507" s="424"/>
    </row>
    <row r="508" spans="1:1" ht="15.6">
      <c r="A508" s="424"/>
    </row>
    <row r="509" spans="1:1" ht="15.6">
      <c r="A509" s="424"/>
    </row>
    <row r="510" spans="1:1" ht="15.6">
      <c r="A510" s="424"/>
    </row>
    <row r="511" spans="1:1" ht="15.6">
      <c r="A511" s="424"/>
    </row>
    <row r="512" spans="1:1" ht="15.6">
      <c r="A512" s="424"/>
    </row>
    <row r="513" spans="1:1" ht="15.6">
      <c r="A513" s="424"/>
    </row>
    <row r="514" spans="1:1" ht="15.6">
      <c r="A514" s="424"/>
    </row>
    <row r="515" spans="1:1" ht="15.6">
      <c r="A515" s="424"/>
    </row>
    <row r="516" spans="1:1" ht="15.6">
      <c r="A516" s="424"/>
    </row>
    <row r="517" spans="1:1" ht="15.6">
      <c r="A517" s="424"/>
    </row>
    <row r="518" spans="1:1" ht="15.6">
      <c r="A518" s="424"/>
    </row>
    <row r="519" spans="1:1" ht="15.6">
      <c r="A519" s="424"/>
    </row>
    <row r="520" spans="1:1" ht="15.6">
      <c r="A520" s="424"/>
    </row>
    <row r="521" spans="1:1" ht="15.6">
      <c r="A521" s="424"/>
    </row>
    <row r="522" spans="1:1" ht="15.6">
      <c r="A522" s="424"/>
    </row>
    <row r="523" spans="1:1" ht="15.6">
      <c r="A523" s="424"/>
    </row>
    <row r="524" spans="1:1" ht="15.6">
      <c r="A524" s="424"/>
    </row>
    <row r="525" spans="1:1" ht="15.6">
      <c r="A525" s="424"/>
    </row>
    <row r="526" spans="1:1" ht="15.6">
      <c r="A526" s="424"/>
    </row>
    <row r="527" spans="1:1" ht="15.6">
      <c r="A527" s="424"/>
    </row>
    <row r="528" spans="1:1" ht="15.6">
      <c r="A528" s="424"/>
    </row>
    <row r="529" spans="1:1" ht="15.6">
      <c r="A529" s="424"/>
    </row>
    <row r="530" spans="1:1" ht="15.6">
      <c r="A530" s="424"/>
    </row>
    <row r="531" spans="1:1" ht="15.6">
      <c r="A531" s="424"/>
    </row>
    <row r="532" spans="1:1" ht="15.6">
      <c r="A532" s="424"/>
    </row>
    <row r="533" spans="1:1" ht="15.6">
      <c r="A533" s="424"/>
    </row>
    <row r="534" spans="1:1" ht="15.6">
      <c r="A534" s="424"/>
    </row>
    <row r="535" spans="1:1" ht="15.6">
      <c r="A535" s="424"/>
    </row>
    <row r="536" spans="1:1" ht="15.6">
      <c r="A536" s="424"/>
    </row>
    <row r="537" spans="1:1" ht="15.6">
      <c r="A537" s="424"/>
    </row>
    <row r="538" spans="1:1" ht="15.6">
      <c r="A538" s="424"/>
    </row>
    <row r="539" spans="1:1" ht="15.6">
      <c r="A539" s="424"/>
    </row>
    <row r="540" spans="1:1" ht="15.6">
      <c r="A540" s="424"/>
    </row>
    <row r="541" spans="1:1" ht="15.6">
      <c r="A541" s="424"/>
    </row>
    <row r="542" spans="1:1" ht="15.6">
      <c r="A542" s="424"/>
    </row>
    <row r="543" spans="1:1" ht="15.6">
      <c r="A543" s="424"/>
    </row>
    <row r="544" spans="1:1" ht="15.6">
      <c r="A544" s="424"/>
    </row>
    <row r="545" spans="1:1" ht="15.6">
      <c r="A545" s="424"/>
    </row>
    <row r="546" spans="1:1" ht="15.6">
      <c r="A546" s="424"/>
    </row>
    <row r="547" spans="1:1" ht="15.6">
      <c r="A547" s="424"/>
    </row>
    <row r="548" spans="1:1" ht="15.6">
      <c r="A548" s="424"/>
    </row>
    <row r="549" spans="1:1" ht="15.6">
      <c r="A549" s="424"/>
    </row>
    <row r="550" spans="1:1" ht="15.6">
      <c r="A550" s="424"/>
    </row>
    <row r="551" spans="1:1" ht="15.6">
      <c r="A551" s="424"/>
    </row>
    <row r="552" spans="1:1" ht="15.6">
      <c r="A552" s="424"/>
    </row>
    <row r="553" spans="1:1" ht="15.6">
      <c r="A553" s="424"/>
    </row>
    <row r="554" spans="1:1" ht="15.6">
      <c r="A554" s="424"/>
    </row>
    <row r="555" spans="1:1" ht="15.6">
      <c r="A555" s="424"/>
    </row>
    <row r="556" spans="1:1" ht="15.6">
      <c r="A556" s="424"/>
    </row>
    <row r="557" spans="1:1" ht="15.6">
      <c r="A557" s="424"/>
    </row>
    <row r="558" spans="1:1" ht="15.6">
      <c r="A558" s="424"/>
    </row>
    <row r="559" spans="1:1" ht="15.6">
      <c r="A559" s="424"/>
    </row>
    <row r="560" spans="1:1" ht="15.6">
      <c r="A560" s="424"/>
    </row>
    <row r="561" spans="1:1" ht="15.6">
      <c r="A561" s="424"/>
    </row>
    <row r="562" spans="1:1" ht="15.6">
      <c r="A562" s="424"/>
    </row>
    <row r="563" spans="1:1" ht="15.6">
      <c r="A563" s="424"/>
    </row>
    <row r="564" spans="1:1" ht="15.6">
      <c r="A564" s="424"/>
    </row>
    <row r="565" spans="1:1" ht="15.6">
      <c r="A565" s="424"/>
    </row>
    <row r="566" spans="1:1" ht="15.6">
      <c r="A566" s="424"/>
    </row>
    <row r="567" spans="1:1" ht="15.6">
      <c r="A567" s="424"/>
    </row>
    <row r="568" spans="1:1" ht="15.6">
      <c r="A568" s="424"/>
    </row>
    <row r="569" spans="1:1" ht="15.6">
      <c r="A569" s="424"/>
    </row>
    <row r="570" spans="1:1" ht="15.6">
      <c r="A570" s="424"/>
    </row>
    <row r="571" spans="1:1" ht="15.6">
      <c r="A571" s="424"/>
    </row>
    <row r="572" spans="1:1" ht="15.6">
      <c r="A572" s="424"/>
    </row>
    <row r="573" spans="1:1" ht="15.6">
      <c r="A573" s="424"/>
    </row>
    <row r="574" spans="1:1" ht="15.6">
      <c r="A574" s="424"/>
    </row>
    <row r="575" spans="1:1" ht="15.6">
      <c r="A575" s="424"/>
    </row>
    <row r="576" spans="1:1" ht="15.6">
      <c r="A576" s="424"/>
    </row>
    <row r="577" spans="1:1" ht="15.6">
      <c r="A577" s="424"/>
    </row>
    <row r="578" spans="1:1" ht="15.6">
      <c r="A578" s="424"/>
    </row>
    <row r="579" spans="1:1" ht="15.6">
      <c r="A579" s="424"/>
    </row>
    <row r="580" spans="1:1" ht="15.6">
      <c r="A580" s="424"/>
    </row>
    <row r="581" spans="1:1" ht="15.6">
      <c r="A581" s="424"/>
    </row>
    <row r="582" spans="1:1" ht="15.6">
      <c r="A582" s="424"/>
    </row>
    <row r="583" spans="1:1" ht="15.6">
      <c r="A583" s="424"/>
    </row>
    <row r="584" spans="1:1" ht="15.6">
      <c r="A584" s="424"/>
    </row>
    <row r="585" spans="1:1" ht="15.6">
      <c r="A585" s="424"/>
    </row>
    <row r="586" spans="1:1" ht="15.6">
      <c r="A586" s="424"/>
    </row>
    <row r="587" spans="1:1" ht="15.6">
      <c r="A587" s="424"/>
    </row>
    <row r="588" spans="1:1" ht="15.6">
      <c r="A588" s="424"/>
    </row>
    <row r="589" spans="1:1" ht="15.6">
      <c r="A589" s="424"/>
    </row>
    <row r="590" spans="1:1" ht="15.6">
      <c r="A590" s="424"/>
    </row>
    <row r="591" spans="1:1" ht="15.6">
      <c r="A591" s="424"/>
    </row>
    <row r="592" spans="1:1" ht="15.6">
      <c r="A592" s="424"/>
    </row>
    <row r="593" spans="1:1" ht="15.6">
      <c r="A593" s="424"/>
    </row>
    <row r="594" spans="1:1" ht="15.6">
      <c r="A594" s="424"/>
    </row>
    <row r="595" spans="1:1" ht="15.6">
      <c r="A595" s="424"/>
    </row>
    <row r="596" spans="1:1" ht="15.6">
      <c r="A596" s="424"/>
    </row>
    <row r="597" spans="1:1" ht="15.6">
      <c r="A597" s="424"/>
    </row>
    <row r="598" spans="1:1" ht="15.6">
      <c r="A598" s="424"/>
    </row>
    <row r="599" spans="1:1" ht="15.6">
      <c r="A599" s="424"/>
    </row>
    <row r="600" spans="1:1" ht="15.6">
      <c r="A600" s="424"/>
    </row>
    <row r="601" spans="1:1" ht="15.6">
      <c r="A601" s="424"/>
    </row>
    <row r="602" spans="1:1" ht="15.6">
      <c r="A602" s="424"/>
    </row>
    <row r="603" spans="1:1" ht="15.6">
      <c r="A603" s="424"/>
    </row>
    <row r="604" spans="1:1" ht="15.6">
      <c r="A604" s="424"/>
    </row>
    <row r="605" spans="1:1" ht="15.6">
      <c r="A605" s="424"/>
    </row>
    <row r="606" spans="1:1" ht="15.6">
      <c r="A606" s="424"/>
    </row>
    <row r="607" spans="1:1" ht="15.6">
      <c r="A607" s="424"/>
    </row>
    <row r="608" spans="1:1" ht="15.6">
      <c r="A608" s="424"/>
    </row>
    <row r="609" spans="1:1" ht="15.6">
      <c r="A609" s="424"/>
    </row>
    <row r="610" spans="1:1" ht="15.6">
      <c r="A610" s="424"/>
    </row>
    <row r="611" spans="1:1" ht="15.6">
      <c r="A611" s="424"/>
    </row>
    <row r="612" spans="1:1" ht="15.6">
      <c r="A612" s="424"/>
    </row>
    <row r="613" spans="1:1" ht="15.6">
      <c r="A613" s="424"/>
    </row>
    <row r="614" spans="1:1" ht="15.6">
      <c r="A614" s="424"/>
    </row>
    <row r="615" spans="1:1" ht="15.6">
      <c r="A615" s="424"/>
    </row>
    <row r="616" spans="1:1" ht="15.6">
      <c r="A616" s="424"/>
    </row>
    <row r="617" spans="1:1" ht="15.6">
      <c r="A617" s="424"/>
    </row>
    <row r="618" spans="1:1" ht="15.6">
      <c r="A618" s="424"/>
    </row>
    <row r="619" spans="1:1" ht="15.6">
      <c r="A619" s="424"/>
    </row>
    <row r="620" spans="1:1" ht="15.6">
      <c r="A620" s="424"/>
    </row>
    <row r="621" spans="1:1" ht="15.6">
      <c r="A621" s="424"/>
    </row>
    <row r="622" spans="1:1" ht="15.6">
      <c r="A622" s="424"/>
    </row>
    <row r="623" spans="1:1" ht="15.6">
      <c r="A623" s="424"/>
    </row>
    <row r="624" spans="1:1" ht="15.6">
      <c r="A624" s="424"/>
    </row>
    <row r="625" spans="1:1" ht="15.6">
      <c r="A625" s="424"/>
    </row>
    <row r="626" spans="1:1" ht="15.6">
      <c r="A626" s="424"/>
    </row>
    <row r="627" spans="1:1" ht="15.6">
      <c r="A627" s="424"/>
    </row>
    <row r="628" spans="1:1" ht="15.6">
      <c r="A628" s="424"/>
    </row>
    <row r="629" spans="1:1" ht="15.6">
      <c r="A629" s="424"/>
    </row>
    <row r="630" spans="1:1" ht="15.6">
      <c r="A630" s="424"/>
    </row>
    <row r="631" spans="1:1" ht="15.6">
      <c r="A631" s="424"/>
    </row>
    <row r="632" spans="1:1" ht="15.6">
      <c r="A632" s="424"/>
    </row>
    <row r="633" spans="1:1" ht="15.6">
      <c r="A633" s="424"/>
    </row>
    <row r="634" spans="1:1" ht="15.6">
      <c r="A634" s="424"/>
    </row>
    <row r="635" spans="1:1" ht="15.6">
      <c r="A635" s="424"/>
    </row>
    <row r="636" spans="1:1" ht="15.6">
      <c r="A636" s="424"/>
    </row>
    <row r="637" spans="1:1" ht="15.6">
      <c r="A637" s="424"/>
    </row>
    <row r="638" spans="1:1" ht="15.6">
      <c r="A638" s="424"/>
    </row>
    <row r="639" spans="1:1" ht="15.6">
      <c r="A639" s="424"/>
    </row>
    <row r="640" spans="1:1" ht="15.6">
      <c r="A640" s="424"/>
    </row>
    <row r="641" spans="1:1" ht="15.6">
      <c r="A641" s="424"/>
    </row>
    <row r="642" spans="1:1" ht="15.6">
      <c r="A642" s="424"/>
    </row>
    <row r="643" spans="1:1" ht="15.6">
      <c r="A643" s="424"/>
    </row>
    <row r="644" spans="1:1" ht="15.6">
      <c r="A644" s="424"/>
    </row>
    <row r="645" spans="1:1" ht="15.6">
      <c r="A645" s="424"/>
    </row>
    <row r="646" spans="1:1" ht="15.6">
      <c r="A646" s="424"/>
    </row>
    <row r="647" spans="1:1" ht="15.6">
      <c r="A647" s="424"/>
    </row>
    <row r="648" spans="1:1" ht="15.6">
      <c r="A648" s="424"/>
    </row>
    <row r="649" spans="1:1" ht="15.6">
      <c r="A649" s="424"/>
    </row>
    <row r="650" spans="1:1" ht="15.6">
      <c r="A650" s="424"/>
    </row>
    <row r="651" spans="1:1" ht="15.6">
      <c r="A651" s="424"/>
    </row>
    <row r="652" spans="1:1" ht="15.6">
      <c r="A652" s="424"/>
    </row>
    <row r="653" spans="1:1" ht="15.6">
      <c r="A653" s="424"/>
    </row>
    <row r="654" spans="1:1" ht="15.6">
      <c r="A654" s="424"/>
    </row>
    <row r="655" spans="1:1" ht="15.6">
      <c r="A655" s="424"/>
    </row>
    <row r="656" spans="1:1" ht="15.6">
      <c r="A656" s="424"/>
    </row>
    <row r="657" spans="1:1" ht="15.6">
      <c r="A657" s="424"/>
    </row>
    <row r="658" spans="1:1" ht="15.6">
      <c r="A658" s="424"/>
    </row>
    <row r="659" spans="1:1" ht="15.6">
      <c r="A659" s="424"/>
    </row>
    <row r="660" spans="1:1" ht="15.6">
      <c r="A660" s="424"/>
    </row>
    <row r="661" spans="1:1" ht="15.6">
      <c r="A661" s="424"/>
    </row>
    <row r="662" spans="1:1" ht="15.6">
      <c r="A662" s="424"/>
    </row>
    <row r="663" spans="1:1" ht="15.6">
      <c r="A663" s="424"/>
    </row>
    <row r="664" spans="1:1" ht="15.6">
      <c r="A664" s="424"/>
    </row>
    <row r="665" spans="1:1" ht="15.6">
      <c r="A665" s="424"/>
    </row>
    <row r="666" spans="1:1" ht="15.6">
      <c r="A666" s="424"/>
    </row>
    <row r="667" spans="1:1" ht="15.6">
      <c r="A667" s="424"/>
    </row>
    <row r="668" spans="1:1" ht="15.6">
      <c r="A668" s="424"/>
    </row>
    <row r="669" spans="1:1" ht="15.6">
      <c r="A669" s="424"/>
    </row>
    <row r="670" spans="1:1" ht="15.6">
      <c r="A670" s="424"/>
    </row>
    <row r="671" spans="1:1" ht="15.6">
      <c r="A671" s="424"/>
    </row>
    <row r="672" spans="1:1" ht="15.6">
      <c r="A672" s="424"/>
    </row>
    <row r="673" spans="1:1" ht="15.6">
      <c r="A673" s="424"/>
    </row>
    <row r="674" spans="1:1" ht="15.6">
      <c r="A674" s="424"/>
    </row>
    <row r="675" spans="1:1" ht="15.6">
      <c r="A675" s="424"/>
    </row>
    <row r="676" spans="1:1" ht="15.6">
      <c r="A676" s="424"/>
    </row>
    <row r="677" spans="1:1" ht="15.6">
      <c r="A677" s="424"/>
    </row>
    <row r="678" spans="1:1" ht="15.6">
      <c r="A678" s="424"/>
    </row>
    <row r="679" spans="1:1" ht="15.6">
      <c r="A679" s="424"/>
    </row>
    <row r="680" spans="1:1" ht="15.6">
      <c r="A680" s="424"/>
    </row>
    <row r="681" spans="1:1" ht="15.6">
      <c r="A681" s="424"/>
    </row>
    <row r="682" spans="1:1" ht="15.6">
      <c r="A682" s="424"/>
    </row>
    <row r="683" spans="1:1" ht="15.6">
      <c r="A683" s="424"/>
    </row>
    <row r="684" spans="1:1" ht="15.6">
      <c r="A684" s="424"/>
    </row>
    <row r="685" spans="1:1" ht="15.6">
      <c r="A685" s="424"/>
    </row>
    <row r="686" spans="1:1" ht="15.6">
      <c r="A686" s="424"/>
    </row>
    <row r="687" spans="1:1" ht="15.6">
      <c r="A687" s="424"/>
    </row>
    <row r="688" spans="1:1" ht="15.6">
      <c r="A688" s="424"/>
    </row>
    <row r="689" spans="1:1" ht="15.6">
      <c r="A689" s="424"/>
    </row>
    <row r="690" spans="1:1" ht="15.6">
      <c r="A690" s="424"/>
    </row>
    <row r="691" spans="1:1" ht="15.6">
      <c r="A691" s="424"/>
    </row>
    <row r="692" spans="1:1" ht="15.6">
      <c r="A692" s="424"/>
    </row>
    <row r="693" spans="1:1" ht="15.6">
      <c r="A693" s="424"/>
    </row>
    <row r="694" spans="1:1" ht="15.6">
      <c r="A694" s="424"/>
    </row>
    <row r="695" spans="1:1" ht="15.6">
      <c r="A695" s="424"/>
    </row>
    <row r="696" spans="1:1" ht="15.6">
      <c r="A696" s="424"/>
    </row>
    <row r="697" spans="1:1" ht="15.6">
      <c r="A697" s="424"/>
    </row>
    <row r="698" spans="1:1" ht="15.6">
      <c r="A698" s="424"/>
    </row>
    <row r="699" spans="1:1" ht="15.6">
      <c r="A699" s="424"/>
    </row>
    <row r="700" spans="1:1" ht="15.6">
      <c r="A700" s="424"/>
    </row>
    <row r="701" spans="1:1" ht="15.6">
      <c r="A701" s="424"/>
    </row>
    <row r="702" spans="1:1" ht="15.6">
      <c r="A702" s="424"/>
    </row>
    <row r="703" spans="1:1" ht="15.6">
      <c r="A703" s="424"/>
    </row>
    <row r="704" spans="1:1" ht="15.6">
      <c r="A704" s="424"/>
    </row>
    <row r="705" spans="1:1" ht="15.6">
      <c r="A705" s="424"/>
    </row>
    <row r="706" spans="1:1" ht="15.6">
      <c r="A706" s="424"/>
    </row>
    <row r="707" spans="1:1" ht="15.6">
      <c r="A707" s="424"/>
    </row>
    <row r="708" spans="1:1" ht="15.6">
      <c r="A708" s="424"/>
    </row>
    <row r="709" spans="1:1" ht="15.6">
      <c r="A709" s="424"/>
    </row>
    <row r="710" spans="1:1" ht="15.6">
      <c r="A710" s="424"/>
    </row>
    <row r="711" spans="1:1" ht="15.6">
      <c r="A711" s="424"/>
    </row>
    <row r="712" spans="1:1" ht="15.6">
      <c r="A712" s="424"/>
    </row>
    <row r="713" spans="1:1" ht="15.6">
      <c r="A713" s="424"/>
    </row>
    <row r="714" spans="1:1" ht="15.6">
      <c r="A714" s="424"/>
    </row>
    <row r="715" spans="1:1" ht="15.6">
      <c r="A715" s="424"/>
    </row>
    <row r="716" spans="1:1" ht="15.6">
      <c r="A716" s="424"/>
    </row>
    <row r="717" spans="1:1" ht="15.6">
      <c r="A717" s="424"/>
    </row>
    <row r="718" spans="1:1" ht="15.6">
      <c r="A718" s="424"/>
    </row>
    <row r="719" spans="1:1" ht="15.6">
      <c r="A719" s="424"/>
    </row>
    <row r="720" spans="1:1" ht="15.6">
      <c r="A720" s="424"/>
    </row>
    <row r="721" spans="1:1" ht="15.6">
      <c r="A721" s="424"/>
    </row>
    <row r="722" spans="1:1" ht="15.6">
      <c r="A722" s="424"/>
    </row>
    <row r="723" spans="1:1" ht="15.6">
      <c r="A723" s="424"/>
    </row>
    <row r="724" spans="1:1" ht="15.6">
      <c r="A724" s="424"/>
    </row>
    <row r="725" spans="1:1" ht="15.6">
      <c r="A725" s="424"/>
    </row>
    <row r="726" spans="1:1" ht="15.6">
      <c r="A726" s="424"/>
    </row>
    <row r="727" spans="1:1" ht="15.6">
      <c r="A727" s="424"/>
    </row>
    <row r="728" spans="1:1" ht="15.6">
      <c r="A728" s="424"/>
    </row>
    <row r="729" spans="1:1" ht="15.6">
      <c r="A729" s="424"/>
    </row>
    <row r="730" spans="1:1" ht="15.6">
      <c r="A730" s="424"/>
    </row>
    <row r="731" spans="1:1" ht="15.6">
      <c r="A731" s="424"/>
    </row>
    <row r="732" spans="1:1" ht="15.6">
      <c r="A732" s="424"/>
    </row>
    <row r="733" spans="1:1" ht="15.6">
      <c r="A733" s="424"/>
    </row>
    <row r="734" spans="1:1" ht="15.6">
      <c r="A734" s="424"/>
    </row>
    <row r="735" spans="1:1" ht="15.6">
      <c r="A735" s="424"/>
    </row>
    <row r="736" spans="1:1" ht="15.6">
      <c r="A736" s="424"/>
    </row>
    <row r="737" spans="1:1" ht="15.6">
      <c r="A737" s="424"/>
    </row>
    <row r="738" spans="1:1" ht="15.6">
      <c r="A738" s="424"/>
    </row>
    <row r="739" spans="1:1" ht="15.6">
      <c r="A739" s="424"/>
    </row>
    <row r="740" spans="1:1" ht="15.6">
      <c r="A740" s="424"/>
    </row>
    <row r="741" spans="1:1" ht="15.6">
      <c r="A741" s="424"/>
    </row>
    <row r="742" spans="1:1" ht="15.6">
      <c r="A742" s="424"/>
    </row>
    <row r="743" spans="1:1" ht="15.6">
      <c r="A743" s="424"/>
    </row>
    <row r="744" spans="1:1" ht="15.6">
      <c r="A744" s="424"/>
    </row>
    <row r="745" spans="1:1" ht="15.6">
      <c r="A745" s="424"/>
    </row>
    <row r="746" spans="1:1" ht="15.6">
      <c r="A746" s="424"/>
    </row>
    <row r="747" spans="1:1" ht="15.6">
      <c r="A747" s="424"/>
    </row>
    <row r="748" spans="1:1" ht="15.6">
      <c r="A748" s="424"/>
    </row>
    <row r="749" spans="1:1" ht="15.6">
      <c r="A749" s="424"/>
    </row>
    <row r="750" spans="1:1" ht="15.6">
      <c r="A750" s="424"/>
    </row>
    <row r="751" spans="1:1" ht="15.6">
      <c r="A751" s="424"/>
    </row>
    <row r="752" spans="1:1" ht="15.6">
      <c r="A752" s="424"/>
    </row>
    <row r="753" spans="1:1" ht="15.6">
      <c r="A753" s="424"/>
    </row>
    <row r="754" spans="1:1" ht="15.6">
      <c r="A754" s="424"/>
    </row>
    <row r="755" spans="1:1" ht="15.6">
      <c r="A755" s="424"/>
    </row>
    <row r="756" spans="1:1" ht="15.6">
      <c r="A756" s="424"/>
    </row>
    <row r="757" spans="1:1" ht="15.6">
      <c r="A757" s="424"/>
    </row>
    <row r="758" spans="1:1" ht="15.6">
      <c r="A758" s="424"/>
    </row>
    <row r="759" spans="1:1" ht="15.6">
      <c r="A759" s="424"/>
    </row>
    <row r="760" spans="1:1" ht="15.6">
      <c r="A760" s="424"/>
    </row>
    <row r="761" spans="1:1" ht="15.6">
      <c r="A761" s="424"/>
    </row>
    <row r="762" spans="1:1" ht="15.6">
      <c r="A762" s="424"/>
    </row>
    <row r="763" spans="1:1" ht="15.6">
      <c r="A763" s="424"/>
    </row>
    <row r="764" spans="1:1" ht="15.6">
      <c r="A764" s="424"/>
    </row>
    <row r="765" spans="1:1" ht="15.6">
      <c r="A765" s="424"/>
    </row>
    <row r="766" spans="1:1" ht="15.6">
      <c r="A766" s="424"/>
    </row>
    <row r="767" spans="1:1" ht="15.6">
      <c r="A767" s="424"/>
    </row>
    <row r="768" spans="1:1" ht="15.6">
      <c r="A768" s="424"/>
    </row>
    <row r="769" spans="1:1" ht="15.6">
      <c r="A769" s="424"/>
    </row>
    <row r="770" spans="1:1" ht="15.6">
      <c r="A770" s="424"/>
    </row>
    <row r="771" spans="1:1" ht="15.6">
      <c r="A771" s="424"/>
    </row>
    <row r="772" spans="1:1" ht="15.6">
      <c r="A772" s="424"/>
    </row>
    <row r="773" spans="1:1" ht="15.6">
      <c r="A773" s="424"/>
    </row>
    <row r="774" spans="1:1" ht="15.6">
      <c r="A774" s="424"/>
    </row>
    <row r="775" spans="1:1" ht="15.6">
      <c r="A775" s="424"/>
    </row>
    <row r="776" spans="1:1" ht="15.6">
      <c r="A776" s="424"/>
    </row>
    <row r="777" spans="1:1" ht="15.6">
      <c r="A777" s="424"/>
    </row>
    <row r="778" spans="1:1" ht="15.6">
      <c r="A778" s="424"/>
    </row>
    <row r="779" spans="1:1" ht="15.6">
      <c r="A779" s="424"/>
    </row>
    <row r="780" spans="1:1" ht="15.6">
      <c r="A780" s="424"/>
    </row>
    <row r="781" spans="1:1" ht="15.6">
      <c r="A781" s="424"/>
    </row>
    <row r="782" spans="1:1" ht="15.6">
      <c r="A782" s="424"/>
    </row>
    <row r="783" spans="1:1" ht="15.6">
      <c r="A783" s="424"/>
    </row>
    <row r="784" spans="1:1" ht="15.6">
      <c r="A784" s="424"/>
    </row>
    <row r="785" spans="1:1" ht="15.6">
      <c r="A785" s="424"/>
    </row>
    <row r="786" spans="1:1" ht="15.6">
      <c r="A786" s="424"/>
    </row>
    <row r="787" spans="1:1" ht="15.6">
      <c r="A787" s="424"/>
    </row>
    <row r="788" spans="1:1" ht="15.6">
      <c r="A788" s="424"/>
    </row>
    <row r="789" spans="1:1" ht="15.6">
      <c r="A789" s="424"/>
    </row>
    <row r="790" spans="1:1" ht="15.6">
      <c r="A790" s="424"/>
    </row>
    <row r="791" spans="1:1" ht="15.6">
      <c r="A791" s="424"/>
    </row>
    <row r="792" spans="1:1" ht="15.6">
      <c r="A792" s="424"/>
    </row>
    <row r="793" spans="1:1" ht="15.6">
      <c r="A793" s="424"/>
    </row>
    <row r="794" spans="1:1" ht="15.6">
      <c r="A794" s="424"/>
    </row>
    <row r="795" spans="1:1" ht="15.6">
      <c r="A795" s="424"/>
    </row>
    <row r="796" spans="1:1" ht="15.6">
      <c r="A796" s="424"/>
    </row>
    <row r="797" spans="1:1" ht="15.6">
      <c r="A797" s="424"/>
    </row>
    <row r="798" spans="1:1" ht="15.6">
      <c r="A798" s="424"/>
    </row>
    <row r="799" spans="1:1" ht="15.6">
      <c r="A799" s="424"/>
    </row>
    <row r="800" spans="1:1" ht="15.6">
      <c r="A800" s="424"/>
    </row>
    <row r="801" spans="1:1" ht="15.6">
      <c r="A801" s="424"/>
    </row>
    <row r="802" spans="1:1" ht="15.6">
      <c r="A802" s="424"/>
    </row>
    <row r="803" spans="1:1" ht="15.6">
      <c r="A803" s="424"/>
    </row>
    <row r="804" spans="1:1" ht="15.6">
      <c r="A804" s="424"/>
    </row>
    <row r="805" spans="1:1" ht="15.6">
      <c r="A805" s="424"/>
    </row>
    <row r="806" spans="1:1" ht="15.6">
      <c r="A806" s="424"/>
    </row>
    <row r="807" spans="1:1" ht="15.6">
      <c r="A807" s="424"/>
    </row>
    <row r="808" spans="1:1" ht="15.6">
      <c r="A808" s="424"/>
    </row>
    <row r="809" spans="1:1" ht="15.6">
      <c r="A809" s="424"/>
    </row>
    <row r="810" spans="1:1" ht="15.6">
      <c r="A810" s="424"/>
    </row>
    <row r="811" spans="1:1" ht="15.6">
      <c r="A811" s="424"/>
    </row>
    <row r="812" spans="1:1" ht="15.6">
      <c r="A812" s="424"/>
    </row>
    <row r="813" spans="1:1" ht="15.6">
      <c r="A813" s="424"/>
    </row>
    <row r="814" spans="1:1" ht="15.6">
      <c r="A814" s="424"/>
    </row>
    <row r="815" spans="1:1" ht="15.6">
      <c r="A815" s="424"/>
    </row>
    <row r="816" spans="1:1" ht="15.6">
      <c r="A816" s="424"/>
    </row>
    <row r="817" spans="1:1" ht="15.6">
      <c r="A817" s="424"/>
    </row>
    <row r="818" spans="1:1" ht="15.6">
      <c r="A818" s="424"/>
    </row>
    <row r="819" spans="1:1" ht="15.6">
      <c r="A819" s="424"/>
    </row>
    <row r="820" spans="1:1" ht="15.6">
      <c r="A820" s="424"/>
    </row>
    <row r="821" spans="1:1" ht="15.6">
      <c r="A821" s="424"/>
    </row>
    <row r="822" spans="1:1" ht="15.6">
      <c r="A822" s="424"/>
    </row>
    <row r="823" spans="1:1" ht="15.6">
      <c r="A823" s="424"/>
    </row>
    <row r="824" spans="1:1" ht="15.6">
      <c r="A824" s="424"/>
    </row>
    <row r="825" spans="1:1" ht="15.6">
      <c r="A825" s="424"/>
    </row>
    <row r="826" spans="1:1" ht="15.6">
      <c r="A826" s="424"/>
    </row>
    <row r="827" spans="1:1" ht="15.6">
      <c r="A827" s="424"/>
    </row>
    <row r="828" spans="1:1" ht="15.6">
      <c r="A828" s="424"/>
    </row>
    <row r="829" spans="1:1" ht="15.6">
      <c r="A829" s="424"/>
    </row>
    <row r="830" spans="1:1" ht="15.6">
      <c r="A830" s="424"/>
    </row>
    <row r="831" spans="1:1" ht="15.6">
      <c r="A831" s="424"/>
    </row>
    <row r="832" spans="1:1" ht="15.6">
      <c r="A832" s="424"/>
    </row>
    <row r="833" spans="1:1" ht="15.6">
      <c r="A833" s="424"/>
    </row>
    <row r="834" spans="1:1" ht="15.6">
      <c r="A834" s="424"/>
    </row>
    <row r="835" spans="1:1" ht="15.6">
      <c r="A835" s="424"/>
    </row>
    <row r="836" spans="1:1" ht="15.6">
      <c r="A836" s="424"/>
    </row>
    <row r="837" spans="1:1" ht="15.6">
      <c r="A837" s="424"/>
    </row>
    <row r="838" spans="1:1" ht="15.6">
      <c r="A838" s="424"/>
    </row>
    <row r="839" spans="1:1" ht="15.6">
      <c r="A839" s="424"/>
    </row>
    <row r="840" spans="1:1" ht="15.6">
      <c r="A840" s="424"/>
    </row>
    <row r="841" spans="1:1" ht="15.6">
      <c r="A841" s="424"/>
    </row>
    <row r="842" spans="1:1" ht="15.6">
      <c r="A842" s="424"/>
    </row>
    <row r="843" spans="1:1" ht="15.6">
      <c r="A843" s="424"/>
    </row>
    <row r="844" spans="1:1" ht="15.6">
      <c r="A844" s="424"/>
    </row>
    <row r="845" spans="1:1" ht="15.6">
      <c r="A845" s="424"/>
    </row>
    <row r="846" spans="1:1" ht="15.6">
      <c r="A846" s="424"/>
    </row>
    <row r="847" spans="1:1" ht="15.6">
      <c r="A847" s="424"/>
    </row>
    <row r="848" spans="1:1" ht="15.6">
      <c r="A848" s="424"/>
    </row>
    <row r="849" spans="1:1" ht="15.6">
      <c r="A849" s="424"/>
    </row>
    <row r="850" spans="1:1" ht="15.6">
      <c r="A850" s="424"/>
    </row>
    <row r="851" spans="1:1" ht="15.6">
      <c r="A851" s="424"/>
    </row>
    <row r="852" spans="1:1" ht="15.6">
      <c r="A852" s="424"/>
    </row>
    <row r="853" spans="1:1" ht="15.6">
      <c r="A853" s="424"/>
    </row>
    <row r="854" spans="1:1" ht="15.6">
      <c r="A854" s="424"/>
    </row>
    <row r="855" spans="1:1" ht="15.6">
      <c r="A855" s="424"/>
    </row>
    <row r="856" spans="1:1" ht="15.6">
      <c r="A856" s="424"/>
    </row>
    <row r="857" spans="1:1" ht="15.6">
      <c r="A857" s="424"/>
    </row>
    <row r="858" spans="1:1" ht="15.6">
      <c r="A858" s="424"/>
    </row>
    <row r="859" spans="1:1" ht="15.6">
      <c r="A859" s="424"/>
    </row>
    <row r="860" spans="1:1" ht="15.6">
      <c r="A860" s="424"/>
    </row>
    <row r="861" spans="1:1" ht="15.6">
      <c r="A861" s="424"/>
    </row>
    <row r="862" spans="1:1" ht="15.6">
      <c r="A862" s="424"/>
    </row>
    <row r="863" spans="1:1" ht="15.6">
      <c r="A863" s="424"/>
    </row>
    <row r="864" spans="1:1" ht="15.6">
      <c r="A864" s="424"/>
    </row>
    <row r="865" spans="1:1" ht="15.6">
      <c r="A865" s="424"/>
    </row>
    <row r="866" spans="1:1" ht="15.6">
      <c r="A866" s="424"/>
    </row>
    <row r="867" spans="1:1" ht="15.6">
      <c r="A867" s="424"/>
    </row>
    <row r="868" spans="1:1" ht="15.6">
      <c r="A868" s="424"/>
    </row>
    <row r="869" spans="1:1" ht="15.6">
      <c r="A869" s="424"/>
    </row>
    <row r="870" spans="1:1" ht="15.6">
      <c r="A870" s="424"/>
    </row>
    <row r="871" spans="1:1" ht="15.6">
      <c r="A871" s="424"/>
    </row>
    <row r="872" spans="1:1" ht="15.6">
      <c r="A872" s="424"/>
    </row>
    <row r="873" spans="1:1" ht="15.6">
      <c r="A873" s="424"/>
    </row>
    <row r="874" spans="1:1" ht="15.6">
      <c r="A874" s="424"/>
    </row>
    <row r="875" spans="1:1" ht="15.6">
      <c r="A875" s="424"/>
    </row>
    <row r="876" spans="1:1" ht="15.6">
      <c r="A876" s="424"/>
    </row>
    <row r="877" spans="1:1" ht="15.6">
      <c r="A877" s="424"/>
    </row>
    <row r="878" spans="1:1" ht="15.6">
      <c r="A878" s="424"/>
    </row>
    <row r="879" spans="1:1" ht="15.6">
      <c r="A879" s="424"/>
    </row>
    <row r="880" spans="1:1" ht="15.6">
      <c r="A880" s="424"/>
    </row>
    <row r="881" spans="1:1" ht="15.6">
      <c r="A881" s="424"/>
    </row>
    <row r="882" spans="1:1" ht="15.6">
      <c r="A882" s="424"/>
    </row>
    <row r="883" spans="1:1" ht="15.6">
      <c r="A883" s="424"/>
    </row>
    <row r="884" spans="1:1" ht="15.6">
      <c r="A884" s="424"/>
    </row>
    <row r="885" spans="1:1" ht="15.6">
      <c r="A885" s="424"/>
    </row>
    <row r="886" spans="1:1" ht="15.6">
      <c r="A886" s="424"/>
    </row>
    <row r="887" spans="1:1" ht="15.6">
      <c r="A887" s="424"/>
    </row>
    <row r="888" spans="1:1" ht="15.6">
      <c r="A888" s="424"/>
    </row>
    <row r="889" spans="1:1" ht="15.6">
      <c r="A889" s="424"/>
    </row>
    <row r="890" spans="1:1" ht="15.6">
      <c r="A890" s="424"/>
    </row>
    <row r="891" spans="1:1" ht="15.6">
      <c r="A891" s="424"/>
    </row>
    <row r="892" spans="1:1" ht="15.6">
      <c r="A892" s="424"/>
    </row>
    <row r="893" spans="1:1" ht="15.6">
      <c r="A893" s="424"/>
    </row>
    <row r="894" spans="1:1" ht="15.6">
      <c r="A894" s="424"/>
    </row>
    <row r="895" spans="1:1" ht="15.6">
      <c r="A895" s="424"/>
    </row>
    <row r="896" spans="1:1" ht="15.6">
      <c r="A896" s="424"/>
    </row>
    <row r="897" spans="1:1" ht="15.6">
      <c r="A897" s="424"/>
    </row>
    <row r="898" spans="1:1" ht="15.6">
      <c r="A898" s="424"/>
    </row>
    <row r="899" spans="1:1" ht="15.6">
      <c r="A899" s="424"/>
    </row>
    <row r="900" spans="1:1" ht="15.6">
      <c r="A900" s="424"/>
    </row>
    <row r="901" spans="1:1" ht="15.6">
      <c r="A901" s="424"/>
    </row>
    <row r="902" spans="1:1" ht="15.6">
      <c r="A902" s="424"/>
    </row>
    <row r="903" spans="1:1" ht="15.6">
      <c r="A903" s="424"/>
    </row>
    <row r="904" spans="1:1" ht="15.6">
      <c r="A904" s="424"/>
    </row>
    <row r="905" spans="1:1" ht="15.6">
      <c r="A905" s="424"/>
    </row>
    <row r="906" spans="1:1" ht="15.6">
      <c r="A906" s="424"/>
    </row>
    <row r="907" spans="1:1" ht="15.6">
      <c r="A907" s="424"/>
    </row>
    <row r="908" spans="1:1" ht="15.6">
      <c r="A908" s="424"/>
    </row>
    <row r="909" spans="1:1" ht="15.6">
      <c r="A909" s="424"/>
    </row>
    <row r="910" spans="1:1" ht="15.6">
      <c r="A910" s="424"/>
    </row>
    <row r="911" spans="1:1" ht="15.6">
      <c r="A911" s="424"/>
    </row>
    <row r="912" spans="1:1" ht="15.6">
      <c r="A912" s="424"/>
    </row>
    <row r="913" spans="1:1" ht="15.6">
      <c r="A913" s="424"/>
    </row>
    <row r="914" spans="1:1" ht="15.6">
      <c r="A914" s="424"/>
    </row>
    <row r="915" spans="1:1" ht="15.6">
      <c r="A915" s="424"/>
    </row>
    <row r="916" spans="1:1" ht="15.6">
      <c r="A916" s="424"/>
    </row>
    <row r="917" spans="1:1" ht="15.6">
      <c r="A917" s="424"/>
    </row>
    <row r="918" spans="1:1" ht="15.6">
      <c r="A918" s="424"/>
    </row>
    <row r="919" spans="1:1" ht="15.6">
      <c r="A919" s="424"/>
    </row>
    <row r="920" spans="1:1" ht="15.6">
      <c r="A920" s="424"/>
    </row>
    <row r="921" spans="1:1" ht="15.6">
      <c r="A921" s="424"/>
    </row>
    <row r="922" spans="1:1" ht="15.6">
      <c r="A922" s="424"/>
    </row>
    <row r="923" spans="1:1" ht="15.6">
      <c r="A923" s="424"/>
    </row>
    <row r="924" spans="1:1" ht="15.6">
      <c r="A924" s="424"/>
    </row>
    <row r="925" spans="1:1" ht="15.6">
      <c r="A925" s="424"/>
    </row>
    <row r="926" spans="1:1" ht="15.6">
      <c r="A926" s="424"/>
    </row>
    <row r="927" spans="1:1" ht="15.6">
      <c r="A927" s="424"/>
    </row>
    <row r="928" spans="1:1" ht="15.6">
      <c r="A928" s="424"/>
    </row>
    <row r="929" spans="1:1" ht="15.6">
      <c r="A929" s="424"/>
    </row>
    <row r="930" spans="1:1" ht="15.6">
      <c r="A930" s="424"/>
    </row>
    <row r="931" spans="1:1" ht="15.6">
      <c r="A931" s="424"/>
    </row>
    <row r="932" spans="1:1" ht="15.6">
      <c r="A932" s="424"/>
    </row>
    <row r="933" spans="1:1" ht="15.6">
      <c r="A933" s="424"/>
    </row>
    <row r="934" spans="1:1" ht="15.6">
      <c r="A934" s="424"/>
    </row>
    <row r="935" spans="1:1" ht="15.6">
      <c r="A935" s="424"/>
    </row>
    <row r="936" spans="1:1" ht="15.6">
      <c r="A936" s="424"/>
    </row>
    <row r="937" spans="1:1" ht="15.6">
      <c r="A937" s="424"/>
    </row>
    <row r="938" spans="1:1" ht="15.6">
      <c r="A938" s="424"/>
    </row>
    <row r="939" spans="1:1" ht="15.6">
      <c r="A939" s="424"/>
    </row>
    <row r="940" spans="1:1" ht="15.6">
      <c r="A940" s="424"/>
    </row>
    <row r="941" spans="1:1" ht="15.6">
      <c r="A941" s="424"/>
    </row>
    <row r="942" spans="1:1" ht="15.6">
      <c r="A942" s="424"/>
    </row>
    <row r="943" spans="1:1" ht="15.6">
      <c r="A943" s="424"/>
    </row>
    <row r="944" spans="1:1" ht="15.6">
      <c r="A944" s="424"/>
    </row>
    <row r="945" spans="1:1" ht="15.6">
      <c r="A945" s="424"/>
    </row>
    <row r="946" spans="1:1" ht="15.6">
      <c r="A946" s="424"/>
    </row>
    <row r="947" spans="1:1" ht="15.6">
      <c r="A947" s="424"/>
    </row>
    <row r="948" spans="1:1" ht="15.6">
      <c r="A948" s="424"/>
    </row>
    <row r="949" spans="1:1" ht="15.6">
      <c r="A949" s="424"/>
    </row>
    <row r="950" spans="1:1" ht="15.6">
      <c r="A950" s="424"/>
    </row>
    <row r="951" spans="1:1" ht="15.6">
      <c r="A951" s="424"/>
    </row>
    <row r="952" spans="1:1" ht="15.6">
      <c r="A952" s="424"/>
    </row>
    <row r="953" spans="1:1" ht="15.6">
      <c r="A953" s="424"/>
    </row>
    <row r="954" spans="1:1" ht="15.6">
      <c r="A954" s="424"/>
    </row>
    <row r="955" spans="1:1" ht="15.6">
      <c r="A955" s="424"/>
    </row>
    <row r="956" spans="1:1" ht="15.6">
      <c r="A956" s="424"/>
    </row>
    <row r="957" spans="1:1" ht="15.6">
      <c r="A957" s="424"/>
    </row>
    <row r="958" spans="1:1" ht="15.6">
      <c r="A958" s="424"/>
    </row>
    <row r="959" spans="1:1" ht="15.6">
      <c r="A959" s="424"/>
    </row>
    <row r="960" spans="1:1" ht="15.6">
      <c r="A960" s="424"/>
    </row>
    <row r="961" spans="1:1" ht="15.6">
      <c r="A961" s="424"/>
    </row>
    <row r="962" spans="1:1" ht="15.6">
      <c r="A962" s="424"/>
    </row>
    <row r="963" spans="1:1" ht="15.6">
      <c r="A963" s="424"/>
    </row>
    <row r="964" spans="1:1" ht="15.6">
      <c r="A964" s="424"/>
    </row>
    <row r="965" spans="1:1" ht="15.6">
      <c r="A965" s="424"/>
    </row>
    <row r="966" spans="1:1" ht="15.6">
      <c r="A966" s="424"/>
    </row>
    <row r="967" spans="1:1" ht="15.6">
      <c r="A967" s="424"/>
    </row>
    <row r="968" spans="1:1" ht="15.6">
      <c r="A968" s="424"/>
    </row>
    <row r="969" spans="1:1" ht="15.6">
      <c r="A969" s="424"/>
    </row>
    <row r="970" spans="1:1" ht="15.6">
      <c r="A970" s="424"/>
    </row>
    <row r="971" spans="1:1" ht="15.6">
      <c r="A971" s="424"/>
    </row>
    <row r="972" spans="1:1" ht="15.6">
      <c r="A972" s="424"/>
    </row>
    <row r="973" spans="1:1" ht="15.6">
      <c r="A973" s="424"/>
    </row>
    <row r="974" spans="1:1" ht="15.6">
      <c r="A974" s="424"/>
    </row>
    <row r="975" spans="1:1" ht="15.6">
      <c r="A975" s="424"/>
    </row>
    <row r="976" spans="1:1" ht="15.6">
      <c r="A976" s="424"/>
    </row>
    <row r="977" spans="1:1" ht="15.6">
      <c r="A977" s="424"/>
    </row>
    <row r="978" spans="1:1" ht="15.6">
      <c r="A978" s="424"/>
    </row>
    <row r="979" spans="1:1" ht="15.6">
      <c r="A979" s="424"/>
    </row>
    <row r="980" spans="1:1" ht="15.6">
      <c r="A980" s="424"/>
    </row>
    <row r="981" spans="1:1" ht="15.6">
      <c r="A981" s="424"/>
    </row>
    <row r="982" spans="1:1" ht="15.6">
      <c r="A982" s="424"/>
    </row>
    <row r="983" spans="1:1" ht="15.6">
      <c r="A983" s="424"/>
    </row>
    <row r="984" spans="1:1" ht="15.6">
      <c r="A984" s="424"/>
    </row>
    <row r="985" spans="1:1" ht="15.6">
      <c r="A985" s="424"/>
    </row>
    <row r="986" spans="1:1" ht="15.6">
      <c r="A986" s="424"/>
    </row>
    <row r="987" spans="1:1" ht="15.6">
      <c r="A987" s="424"/>
    </row>
    <row r="988" spans="1:1" ht="15.6">
      <c r="A988" s="424"/>
    </row>
    <row r="989" spans="1:1" ht="15.6">
      <c r="A989" s="424"/>
    </row>
    <row r="990" spans="1:1" ht="15.6">
      <c r="A990" s="424"/>
    </row>
    <row r="991" spans="1:1" ht="15.6">
      <c r="A991" s="424"/>
    </row>
    <row r="992" spans="1:1" ht="15.6">
      <c r="A992" s="424"/>
    </row>
    <row r="993" spans="1:1" ht="15.6">
      <c r="A993" s="424"/>
    </row>
    <row r="994" spans="1:1" ht="15.6">
      <c r="A994" s="424"/>
    </row>
    <row r="995" spans="1:1" ht="15.6">
      <c r="A995" s="424"/>
    </row>
    <row r="996" spans="1:1" ht="15.6">
      <c r="A996" s="424"/>
    </row>
    <row r="997" spans="1:1" ht="15.6">
      <c r="A997" s="424"/>
    </row>
    <row r="998" spans="1:1" ht="15.6">
      <c r="A998" s="424"/>
    </row>
    <row r="999" spans="1:1" ht="15.6">
      <c r="A999" s="424"/>
    </row>
    <row r="1000" spans="1:1" ht="15.6">
      <c r="A1000" s="424"/>
    </row>
    <row r="1001" spans="1:1" ht="15.6">
      <c r="A1001" s="424"/>
    </row>
    <row r="1002" spans="1:1" ht="15.6">
      <c r="A1002" s="424"/>
    </row>
    <row r="1003" spans="1:1" ht="15.6">
      <c r="A1003" s="424"/>
    </row>
    <row r="1004" spans="1:1" ht="15.6">
      <c r="A1004" s="424"/>
    </row>
    <row r="1005" spans="1:1" ht="15.6">
      <c r="A1005" s="424"/>
    </row>
    <row r="1006" spans="1:1" ht="15.6">
      <c r="A1006" s="424"/>
    </row>
    <row r="1007" spans="1:1" ht="15.6">
      <c r="A1007" s="424"/>
    </row>
    <row r="1008" spans="1:1" ht="15.6">
      <c r="A1008" s="424"/>
    </row>
    <row r="1009" spans="1:1" ht="15.6">
      <c r="A1009" s="424"/>
    </row>
    <row r="1010" spans="1:1" ht="15.6">
      <c r="A1010" s="424"/>
    </row>
    <row r="1011" spans="1:1" ht="15.6">
      <c r="A1011" s="424"/>
    </row>
    <row r="1012" spans="1:1" ht="15.6">
      <c r="A1012" s="424"/>
    </row>
    <row r="1013" spans="1:1" ht="15.6">
      <c r="A1013" s="424"/>
    </row>
    <row r="1014" spans="1:1" ht="15.6">
      <c r="A1014" s="424"/>
    </row>
    <row r="1015" spans="1:1" ht="15.6">
      <c r="A1015" s="424"/>
    </row>
    <row r="1016" spans="1:1" ht="15.6">
      <c r="A1016" s="424"/>
    </row>
    <row r="1017" spans="1:1" ht="15.6">
      <c r="A1017" s="424"/>
    </row>
    <row r="1018" spans="1:1" ht="15.6">
      <c r="A1018" s="424"/>
    </row>
    <row r="1019" spans="1:1" ht="15.6">
      <c r="A1019" s="424"/>
    </row>
    <row r="1020" spans="1:1" ht="15.6">
      <c r="A1020" s="424"/>
    </row>
    <row r="1021" spans="1:1" ht="15.6">
      <c r="A1021" s="424"/>
    </row>
    <row r="1022" spans="1:1" ht="15.6">
      <c r="A1022" s="424"/>
    </row>
    <row r="1023" spans="1:1" ht="15.6">
      <c r="A1023" s="424"/>
    </row>
    <row r="1024" spans="1:1" ht="15.6">
      <c r="A1024" s="424"/>
    </row>
    <row r="1025" spans="1:1" ht="15.6">
      <c r="A1025" s="424"/>
    </row>
    <row r="1026" spans="1:1" ht="15.6">
      <c r="A1026" s="424"/>
    </row>
    <row r="1027" spans="1:1" ht="15.6">
      <c r="A1027" s="424"/>
    </row>
    <row r="1028" spans="1:1" ht="15.6">
      <c r="A1028" s="424"/>
    </row>
    <row r="1029" spans="1:1" ht="15.6">
      <c r="A1029" s="424"/>
    </row>
    <row r="1030" spans="1:1" ht="15.6">
      <c r="A1030" s="424"/>
    </row>
    <row r="1031" spans="1:1" ht="15.6">
      <c r="A1031" s="424"/>
    </row>
    <row r="1032" spans="1:1" ht="15.6">
      <c r="A1032" s="424"/>
    </row>
    <row r="1033" spans="1:1" ht="15.6">
      <c r="A1033" s="424"/>
    </row>
    <row r="1034" spans="1:1" ht="15.6">
      <c r="A1034" s="424"/>
    </row>
    <row r="1035" spans="1:1" ht="15.6">
      <c r="A1035" s="424"/>
    </row>
    <row r="1036" spans="1:1" ht="15.6">
      <c r="A1036" s="424"/>
    </row>
    <row r="1037" spans="1:1" ht="15.6">
      <c r="A1037" s="424"/>
    </row>
    <row r="1038" spans="1:1" ht="15.6">
      <c r="A1038" s="424"/>
    </row>
    <row r="1039" spans="1:1" ht="15.6">
      <c r="A1039" s="424"/>
    </row>
    <row r="1040" spans="1:1" ht="15.6">
      <c r="A1040" s="424"/>
    </row>
    <row r="1041" spans="1:1" ht="15.6">
      <c r="A1041" s="424"/>
    </row>
    <row r="1042" spans="1:1" ht="15.6">
      <c r="A1042" s="424"/>
    </row>
    <row r="1043" spans="1:1" ht="15.6">
      <c r="A1043" s="424"/>
    </row>
    <row r="1044" spans="1:1" ht="15.6">
      <c r="A1044" s="424"/>
    </row>
    <row r="1045" spans="1:1" ht="15.6">
      <c r="A1045" s="424"/>
    </row>
    <row r="1046" spans="1:1" ht="15.6">
      <c r="A1046" s="424"/>
    </row>
    <row r="1047" spans="1:1" ht="15.6">
      <c r="A1047" s="424"/>
    </row>
    <row r="1048" spans="1:1" ht="15.6">
      <c r="A1048" s="424"/>
    </row>
    <row r="1049" spans="1:1" ht="15.6">
      <c r="A1049" s="424"/>
    </row>
    <row r="1050" spans="1:1" ht="15.6">
      <c r="A1050" s="424"/>
    </row>
    <row r="1051" spans="1:1" ht="15.6">
      <c r="A1051" s="424"/>
    </row>
    <row r="1052" spans="1:1" ht="15.6">
      <c r="A1052" s="424"/>
    </row>
    <row r="1053" spans="1:1" ht="15.6">
      <c r="A1053" s="424"/>
    </row>
    <row r="1054" spans="1:1" ht="15.6">
      <c r="A1054" s="424"/>
    </row>
    <row r="1055" spans="1:1" ht="15.6">
      <c r="A1055" s="424"/>
    </row>
    <row r="1056" spans="1:1" ht="15.6">
      <c r="A1056" s="424"/>
    </row>
    <row r="1057" spans="1:1" ht="15.6">
      <c r="A1057" s="424"/>
    </row>
    <row r="1058" spans="1:1" ht="15.6">
      <c r="A1058" s="424"/>
    </row>
    <row r="1059" spans="1:1" ht="15.6">
      <c r="A1059" s="424"/>
    </row>
    <row r="1060" spans="1:1" ht="15.6">
      <c r="A1060" s="424"/>
    </row>
    <row r="1061" spans="1:1" ht="15.6">
      <c r="A1061" s="424"/>
    </row>
    <row r="1062" spans="1:1" ht="15.6">
      <c r="A1062" s="424"/>
    </row>
    <row r="1063" spans="1:1" ht="15.6">
      <c r="A1063" s="424"/>
    </row>
    <row r="1064" spans="1:1" ht="15.6">
      <c r="A1064" s="424"/>
    </row>
    <row r="1065" spans="1:1" ht="15.6">
      <c r="A1065" s="424"/>
    </row>
    <row r="1066" spans="1:1" ht="15.6">
      <c r="A1066" s="424"/>
    </row>
    <row r="1067" spans="1:1" ht="15.6">
      <c r="A1067" s="424"/>
    </row>
    <row r="1068" spans="1:1" ht="15.6">
      <c r="A1068" s="424"/>
    </row>
    <row r="1069" spans="1:1" ht="15.6">
      <c r="A1069" s="424"/>
    </row>
    <row r="1070" spans="1:1" ht="15.6">
      <c r="A1070" s="424"/>
    </row>
    <row r="1071" spans="1:1" ht="15.6">
      <c r="A1071" s="424"/>
    </row>
    <row r="1072" spans="1:1" ht="15.6">
      <c r="A1072" s="424"/>
    </row>
    <row r="1073" spans="1:1" ht="15.6">
      <c r="A1073" s="424"/>
    </row>
    <row r="1074" spans="1:1" ht="15.6">
      <c r="A1074" s="424"/>
    </row>
    <row r="1075" spans="1:1" ht="15.6">
      <c r="A1075" s="424"/>
    </row>
    <row r="1076" spans="1:1" ht="15.6">
      <c r="A1076" s="424"/>
    </row>
    <row r="1077" spans="1:1" ht="15.6">
      <c r="A1077" s="424"/>
    </row>
    <row r="1078" spans="1:1" ht="15.6">
      <c r="A1078" s="424"/>
    </row>
    <row r="1079" spans="1:1" ht="15.6">
      <c r="A1079" s="424"/>
    </row>
    <row r="1080" spans="1:1" ht="15.6">
      <c r="A1080" s="424"/>
    </row>
    <row r="1081" spans="1:1" ht="15.6">
      <c r="A1081" s="424"/>
    </row>
    <row r="1082" spans="1:1" ht="15.6">
      <c r="A1082" s="424"/>
    </row>
    <row r="1083" spans="1:1" ht="15.6">
      <c r="A1083" s="424"/>
    </row>
    <row r="1084" spans="1:1" ht="15.6">
      <c r="A1084" s="424"/>
    </row>
    <row r="1085" spans="1:1" ht="15.6">
      <c r="A1085" s="424"/>
    </row>
    <row r="1086" spans="1:1" ht="15.6">
      <c r="A1086" s="424"/>
    </row>
    <row r="1087" spans="1:1" ht="15.6">
      <c r="A1087" s="424"/>
    </row>
    <row r="1088" spans="1:1" ht="15.6">
      <c r="A1088" s="424"/>
    </row>
    <row r="1089" spans="1:1" ht="15.6">
      <c r="A1089" s="424"/>
    </row>
    <row r="1090" spans="1:1" ht="15.6">
      <c r="A1090" s="424"/>
    </row>
    <row r="1091" spans="1:1" ht="15.6">
      <c r="A1091" s="424"/>
    </row>
    <row r="1092" spans="1:1" ht="15.6">
      <c r="A1092" s="424"/>
    </row>
    <row r="1093" spans="1:1" ht="15.6">
      <c r="A1093" s="424"/>
    </row>
    <row r="1094" spans="1:1" ht="15.6">
      <c r="A1094" s="424"/>
    </row>
    <row r="1095" spans="1:1" ht="15.6">
      <c r="A1095" s="424"/>
    </row>
    <row r="1096" spans="1:1" ht="15.6">
      <c r="A1096" s="424"/>
    </row>
    <row r="1097" spans="1:1" ht="15.6">
      <c r="A1097" s="424"/>
    </row>
    <row r="1098" spans="1:1" ht="15.6">
      <c r="A1098" s="424"/>
    </row>
    <row r="1099" spans="1:1" ht="15.6">
      <c r="A1099" s="424"/>
    </row>
    <row r="1100" spans="1:1" ht="15.6">
      <c r="A1100" s="424"/>
    </row>
    <row r="1101" spans="1:1" ht="15.6">
      <c r="A1101" s="424"/>
    </row>
    <row r="1102" spans="1:1" ht="15.6">
      <c r="A1102" s="424"/>
    </row>
    <row r="1103" spans="1:1" ht="15.6">
      <c r="A1103" s="424"/>
    </row>
    <row r="1104" spans="1:1" ht="15.6">
      <c r="A1104" s="424"/>
    </row>
    <row r="1105" spans="1:1" ht="15.6">
      <c r="A1105" s="424"/>
    </row>
    <row r="1106" spans="1:1" ht="15.6">
      <c r="A1106" s="424"/>
    </row>
    <row r="1107" spans="1:1" ht="15.6">
      <c r="A1107" s="424"/>
    </row>
    <row r="1108" spans="1:1" ht="15.6">
      <c r="A1108" s="424"/>
    </row>
    <row r="1109" spans="1:1" ht="15.6">
      <c r="A1109" s="424"/>
    </row>
    <row r="1110" spans="1:1" ht="15.6">
      <c r="A1110" s="424"/>
    </row>
    <row r="1111" spans="1:1" ht="15.6">
      <c r="A1111" s="424"/>
    </row>
    <row r="1112" spans="1:1" ht="15.6">
      <c r="A1112" s="424"/>
    </row>
    <row r="1113" spans="1:1" ht="15.6">
      <c r="A1113" s="424"/>
    </row>
    <row r="1114" spans="1:1" ht="15.6">
      <c r="A1114" s="424"/>
    </row>
    <row r="1115" spans="1:1" ht="15.6">
      <c r="A1115" s="424"/>
    </row>
    <row r="1116" spans="1:1" ht="15.6">
      <c r="A1116" s="424"/>
    </row>
    <row r="1117" spans="1:1" ht="15.6">
      <c r="A1117" s="424"/>
    </row>
    <row r="1118" spans="1:1" ht="15.6">
      <c r="A1118" s="424"/>
    </row>
    <row r="1119" spans="1:1" ht="15.6">
      <c r="A1119" s="424"/>
    </row>
    <row r="1120" spans="1:1" ht="15.6">
      <c r="A1120" s="424"/>
    </row>
    <row r="1121" spans="1:1" ht="15.6">
      <c r="A1121" s="424"/>
    </row>
    <row r="1122" spans="1:1" ht="15.6">
      <c r="A1122" s="424"/>
    </row>
    <row r="1123" spans="1:1" ht="15.6">
      <c r="A1123" s="424"/>
    </row>
    <row r="1124" spans="1:1" ht="15.6">
      <c r="A1124" s="424"/>
    </row>
    <row r="1125" spans="1:1" ht="15.6">
      <c r="A1125" s="424"/>
    </row>
    <row r="1126" spans="1:1" ht="15.6">
      <c r="A1126" s="424"/>
    </row>
    <row r="1127" spans="1:1" ht="15.6">
      <c r="A1127" s="424"/>
    </row>
    <row r="1128" spans="1:1" ht="15.6">
      <c r="A1128" s="424"/>
    </row>
    <row r="1129" spans="1:1" ht="15.6">
      <c r="A1129" s="424"/>
    </row>
    <row r="1130" spans="1:1" ht="15.6">
      <c r="A1130" s="424"/>
    </row>
    <row r="1131" spans="1:1" ht="15.6">
      <c r="A1131" s="424"/>
    </row>
    <row r="1132" spans="1:1" ht="15.6">
      <c r="A1132" s="424"/>
    </row>
    <row r="1133" spans="1:1" ht="15.6">
      <c r="A1133" s="424"/>
    </row>
    <row r="1134" spans="1:1" ht="15.6">
      <c r="A1134" s="424"/>
    </row>
    <row r="1135" spans="1:1" ht="15.6">
      <c r="A1135" s="424"/>
    </row>
    <row r="1136" spans="1:1" ht="15.6">
      <c r="A1136" s="424"/>
    </row>
    <row r="1137" spans="1:1" ht="15.6">
      <c r="A1137" s="424"/>
    </row>
    <row r="1138" spans="1:1" ht="15.6">
      <c r="A1138" s="424"/>
    </row>
    <row r="1139" spans="1:1" ht="15.6">
      <c r="A1139" s="424"/>
    </row>
    <row r="1140" spans="1:1" ht="15.6">
      <c r="A1140" s="424"/>
    </row>
    <row r="1141" spans="1:1" ht="15.6">
      <c r="A1141" s="424"/>
    </row>
    <row r="1142" spans="1:1" ht="15.6">
      <c r="A1142" s="424"/>
    </row>
    <row r="1143" spans="1:1" ht="15.6">
      <c r="A1143" s="424"/>
    </row>
    <row r="1144" spans="1:1" ht="15.6">
      <c r="A1144" s="424"/>
    </row>
    <row r="1145" spans="1:1" ht="15.6">
      <c r="A1145" s="424"/>
    </row>
    <row r="1146" spans="1:1" ht="15.6">
      <c r="A1146" s="424"/>
    </row>
    <row r="1147" spans="1:1" ht="15.6">
      <c r="A1147" s="424"/>
    </row>
    <row r="1148" spans="1:1" ht="15.6">
      <c r="A1148" s="424"/>
    </row>
    <row r="1149" spans="1:1" ht="15.6">
      <c r="A1149" s="424"/>
    </row>
    <row r="1150" spans="1:1" ht="15.6">
      <c r="A1150" s="424"/>
    </row>
    <row r="1151" spans="1:1" ht="15.6">
      <c r="A1151" s="424"/>
    </row>
    <row r="1152" spans="1:1" ht="15.6">
      <c r="A1152" s="424"/>
    </row>
    <row r="1153" spans="1:1" ht="15.6">
      <c r="A1153" s="424"/>
    </row>
    <row r="1154" spans="1:1" ht="15.6">
      <c r="A1154" s="424"/>
    </row>
    <row r="1155" spans="1:1" ht="15.6">
      <c r="A1155" s="424"/>
    </row>
    <row r="1156" spans="1:1" ht="15.6">
      <c r="A1156" s="424"/>
    </row>
    <row r="1157" spans="1:1" ht="15.6">
      <c r="A1157" s="424"/>
    </row>
    <row r="1158" spans="1:1" ht="15.6">
      <c r="A1158" s="424"/>
    </row>
    <row r="1159" spans="1:1" ht="15.6">
      <c r="A1159" s="424"/>
    </row>
    <row r="1160" spans="1:1" ht="15.6">
      <c r="A1160" s="424"/>
    </row>
    <row r="1161" spans="1:1" ht="15.6">
      <c r="A1161" s="424"/>
    </row>
    <row r="1162" spans="1:1" ht="15.6">
      <c r="A1162" s="424"/>
    </row>
    <row r="1163" spans="1:1" ht="15.6">
      <c r="A1163" s="424"/>
    </row>
    <row r="1164" spans="1:1" ht="15.6">
      <c r="A1164" s="424"/>
    </row>
    <row r="1165" spans="1:1" ht="15.6">
      <c r="A1165" s="424"/>
    </row>
  </sheetData>
  <mergeCells count="9">
    <mergeCell ref="A3:F3"/>
    <mergeCell ref="B9:B10"/>
    <mergeCell ref="C9:F9"/>
    <mergeCell ref="A1:F1"/>
    <mergeCell ref="A2:F2"/>
    <mergeCell ref="A4:F4"/>
    <mergeCell ref="A9:A10"/>
    <mergeCell ref="A6:F6"/>
    <mergeCell ref="A7:F7"/>
  </mergeCells>
  <printOptions horizontalCentered="1"/>
  <pageMargins left="0.19685039370078741" right="0.19685039370078741" top="0.31496062992125984" bottom="0.39370078740157483" header="0.11811023622047245" footer="0.11811023622047245"/>
  <pageSetup paperSize="9" scale="75" fitToHeight="6" orientation="portrait" r:id="rId1"/>
  <headerFooter alignWithMargins="0">
    <oddFooter>Page &amp;P de &amp;N</oddFooter>
  </headerFooter>
  <rowBreaks count="1" manualBreakCount="1">
    <brk id="335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pageSetUpPr fitToPage="1"/>
  </sheetPr>
  <dimension ref="A1:F178"/>
  <sheetViews>
    <sheetView defaultGridColor="0" view="pageBreakPreview" colorId="22" zoomScaleNormal="130" zoomScaleSheetLayoutView="100" workbookViewId="0">
      <pane ySplit="10" topLeftCell="A95" activePane="bottomLeft" state="frozen"/>
      <selection pane="bottomLeft" activeCell="G1" sqref="G1:H1048576"/>
    </sheetView>
  </sheetViews>
  <sheetFormatPr baseColWidth="10" defaultColWidth="19.109375" defaultRowHeight="15"/>
  <cols>
    <col min="1" max="1" width="11.5546875" style="47" customWidth="1"/>
    <col min="2" max="2" width="83.33203125" style="40" customWidth="1"/>
    <col min="3" max="3" width="9.77734375" style="40" customWidth="1"/>
    <col min="4" max="5" width="9.77734375" style="452" customWidth="1"/>
    <col min="6" max="6" width="9.5546875" style="40" customWidth="1"/>
    <col min="7" max="16384" width="19.109375" style="40"/>
  </cols>
  <sheetData>
    <row r="1" spans="1:6" ht="15.6">
      <c r="A1" s="532" t="s">
        <v>0</v>
      </c>
      <c r="B1" s="533"/>
      <c r="C1" s="533"/>
      <c r="D1" s="533"/>
      <c r="E1" s="533"/>
      <c r="F1" s="534"/>
    </row>
    <row r="2" spans="1:6" ht="22.8">
      <c r="A2" s="535" t="str">
        <f>+'ESSUYAGE-HYGIENE'!A2:F2</f>
        <v>Tarif GAES PLUS / Point E</v>
      </c>
      <c r="B2" s="536"/>
      <c r="C2" s="536"/>
      <c r="D2" s="536"/>
      <c r="E2" s="536"/>
      <c r="F2" s="537"/>
    </row>
    <row r="3" spans="1:6" ht="22.8">
      <c r="A3" s="535" t="str">
        <f>'ESSUYAGE-HYGIENE'!A3</f>
        <v>Sélection  FEVRIER 2025</v>
      </c>
      <c r="B3" s="536"/>
      <c r="C3" s="536"/>
      <c r="D3" s="536"/>
      <c r="E3" s="536"/>
      <c r="F3" s="537"/>
    </row>
    <row r="4" spans="1:6">
      <c r="A4" s="538" t="str">
        <f>'ESSUYAGE-HYGIENE'!A4:F4</f>
        <v>2025 Mise à jour v3 du 13 02 2025 - application en date de commandes à partir du 15 Février 2025</v>
      </c>
      <c r="B4" s="539"/>
      <c r="C4" s="539"/>
      <c r="D4" s="539"/>
      <c r="E4" s="539"/>
      <c r="F4" s="540"/>
    </row>
    <row r="5" spans="1:6" ht="7.05" customHeight="1">
      <c r="A5" s="339"/>
      <c r="B5" s="340"/>
      <c r="C5" s="341"/>
      <c r="D5" s="341"/>
      <c r="E5" s="341"/>
      <c r="F5" s="342"/>
    </row>
    <row r="6" spans="1:6" ht="13.95" customHeight="1">
      <c r="A6" s="545" t="str">
        <f>'ESSUYAGE-HYGIENE'!A6</f>
        <v>Principe de fonctionnement franco sur des volumes de livraisons par 4 palettes en mixte produits.</v>
      </c>
      <c r="B6" s="546"/>
      <c r="C6" s="546"/>
      <c r="D6" s="546"/>
      <c r="E6" s="546"/>
      <c r="F6" s="547"/>
    </row>
    <row r="7" spans="1:6" ht="13.95" customHeight="1">
      <c r="A7" s="548" t="str">
        <f>'ESSUYAGE-HYGIENE'!A7</f>
        <v xml:space="preserve">Livraisons sur palettes Europe échangées à la livraison ou abandonnées contre facturation de 12,00 € HT/pièce. </v>
      </c>
      <c r="B7" s="549"/>
      <c r="C7" s="549"/>
      <c r="D7" s="549"/>
      <c r="E7" s="549"/>
      <c r="F7" s="550"/>
    </row>
    <row r="8" spans="1:6" ht="7.05" customHeight="1">
      <c r="A8" s="39"/>
      <c r="B8" s="126"/>
      <c r="C8" s="126"/>
      <c r="D8" s="126"/>
      <c r="E8" s="126"/>
      <c r="F8" s="10"/>
    </row>
    <row r="9" spans="1:6" ht="15" customHeight="1">
      <c r="A9" s="541" t="s">
        <v>105</v>
      </c>
      <c r="B9" s="541" t="s">
        <v>106</v>
      </c>
      <c r="C9" s="543" t="str">
        <f>'ESSUYAGE-HYGIENE'!C9</f>
        <v>Pri x nets facturés HT par</v>
      </c>
      <c r="D9" s="543"/>
      <c r="E9" s="544"/>
      <c r="F9" s="544"/>
    </row>
    <row r="10" spans="1:6" ht="31.95" customHeight="1">
      <c r="A10" s="542"/>
      <c r="B10" s="542"/>
      <c r="C10" s="500" t="s">
        <v>368</v>
      </c>
      <c r="D10" s="500" t="s">
        <v>440</v>
      </c>
      <c r="E10" s="500" t="s">
        <v>441</v>
      </c>
      <c r="F10" s="500" t="s">
        <v>444</v>
      </c>
    </row>
    <row r="11" spans="1:6" ht="16.5" customHeight="1">
      <c r="A11" s="43"/>
      <c r="B11" s="24"/>
      <c r="C11" s="24"/>
      <c r="D11" s="96"/>
      <c r="E11" s="96"/>
      <c r="F11" s="24"/>
    </row>
    <row r="12" spans="1:6" ht="15.75" customHeight="1">
      <c r="A12" s="57" t="s">
        <v>13</v>
      </c>
      <c r="B12" s="372"/>
      <c r="C12" s="295"/>
      <c r="D12" s="295"/>
      <c r="E12" s="295"/>
      <c r="F12" s="295"/>
    </row>
    <row r="13" spans="1:6" ht="8.25" customHeight="1">
      <c r="A13" s="56"/>
      <c r="B13" s="107"/>
      <c r="C13" s="219"/>
      <c r="D13" s="97"/>
      <c r="E13" s="97"/>
      <c r="F13" s="59"/>
    </row>
    <row r="14" spans="1:6" ht="15.75" customHeight="1">
      <c r="A14" s="53" t="s">
        <v>14</v>
      </c>
      <c r="B14" s="225" t="s">
        <v>15</v>
      </c>
      <c r="C14" s="369">
        <v>23.52</v>
      </c>
      <c r="D14" s="450">
        <f>C14*0.97</f>
        <v>22.814399999999999</v>
      </c>
      <c r="E14" s="450">
        <f>D14*0.95</f>
        <v>21.673679999999997</v>
      </c>
      <c r="F14" s="167" t="s">
        <v>16</v>
      </c>
    </row>
    <row r="15" spans="1:6" ht="15.75" customHeight="1">
      <c r="A15" s="53"/>
      <c r="B15" s="218" t="s">
        <v>17</v>
      </c>
      <c r="C15" s="178">
        <f>C14/5</f>
        <v>4.7039999999999997</v>
      </c>
      <c r="D15" s="288">
        <f>D14/5</f>
        <v>4.5628799999999998</v>
      </c>
      <c r="E15" s="288">
        <f>E14/5</f>
        <v>4.3347359999999995</v>
      </c>
      <c r="F15" s="168" t="s">
        <v>18</v>
      </c>
    </row>
    <row r="16" spans="1:6" ht="7.05" customHeight="1">
      <c r="A16" s="53"/>
      <c r="B16" s="218"/>
      <c r="C16" s="370"/>
      <c r="D16" s="289"/>
      <c r="E16" s="289"/>
      <c r="F16" s="169"/>
    </row>
    <row r="17" spans="1:6">
      <c r="A17" s="53" t="s">
        <v>19</v>
      </c>
      <c r="B17" s="218" t="s">
        <v>89</v>
      </c>
      <c r="C17" s="369">
        <v>19.11</v>
      </c>
      <c r="D17" s="450">
        <f>C17*0.97</f>
        <v>18.5367</v>
      </c>
      <c r="E17" s="450">
        <f>D17*0.95</f>
        <v>17.609864999999999</v>
      </c>
      <c r="F17" s="170" t="s">
        <v>16</v>
      </c>
    </row>
    <row r="18" spans="1:6">
      <c r="A18" s="53"/>
      <c r="B18" s="218" t="s">
        <v>90</v>
      </c>
      <c r="C18" s="178">
        <f>C17/3</f>
        <v>6.37</v>
      </c>
      <c r="D18" s="288">
        <f>D17/3</f>
        <v>6.1788999999999996</v>
      </c>
      <c r="E18" s="288">
        <f>E17/3</f>
        <v>5.869955</v>
      </c>
      <c r="F18" s="171" t="s">
        <v>18</v>
      </c>
    </row>
    <row r="19" spans="1:6" ht="7.5" customHeight="1">
      <c r="A19" s="55"/>
      <c r="B19" s="229"/>
      <c r="C19" s="371"/>
      <c r="D19" s="98"/>
      <c r="E19" s="98"/>
      <c r="F19" s="63"/>
    </row>
    <row r="20" spans="1:6" ht="15.75" customHeight="1">
      <c r="A20" s="43"/>
      <c r="B20" s="24"/>
      <c r="C20" s="24"/>
      <c r="D20" s="96"/>
      <c r="E20" s="96"/>
      <c r="F20" s="41"/>
    </row>
    <row r="21" spans="1:6" ht="15.75" customHeight="1">
      <c r="A21" s="57" t="s">
        <v>435</v>
      </c>
      <c r="B21" s="374"/>
      <c r="C21" s="295"/>
      <c r="D21" s="295"/>
      <c r="E21" s="295"/>
      <c r="F21" s="295"/>
    </row>
    <row r="22" spans="1:6" ht="9" customHeight="1">
      <c r="A22" s="65"/>
      <c r="B22" s="59"/>
      <c r="C22" s="219"/>
      <c r="D22" s="99"/>
      <c r="E22" s="99"/>
      <c r="F22" s="59"/>
    </row>
    <row r="23" spans="1:6">
      <c r="A23" s="39" t="s">
        <v>21</v>
      </c>
      <c r="B23" s="61" t="s">
        <v>175</v>
      </c>
      <c r="C23" s="177">
        <v>27.77</v>
      </c>
      <c r="D23" s="450">
        <f>C23*0.97</f>
        <v>26.936899999999998</v>
      </c>
      <c r="E23" s="450">
        <f>D23*0.95</f>
        <v>25.590054999999996</v>
      </c>
      <c r="F23" s="170" t="s">
        <v>16</v>
      </c>
    </row>
    <row r="24" spans="1:6">
      <c r="A24" s="39"/>
      <c r="B24" s="61" t="s">
        <v>20</v>
      </c>
      <c r="C24" s="178">
        <f>C23/3</f>
        <v>9.2566666666666659</v>
      </c>
      <c r="D24" s="230">
        <f>D23/3</f>
        <v>8.9789666666666665</v>
      </c>
      <c r="E24" s="288">
        <f>E23/3</f>
        <v>8.5300183333333326</v>
      </c>
      <c r="F24" s="171" t="s">
        <v>18</v>
      </c>
    </row>
    <row r="25" spans="1:6" ht="8.25" customHeight="1">
      <c r="A25" s="39"/>
      <c r="B25" s="61"/>
      <c r="C25" s="179"/>
      <c r="D25" s="290"/>
      <c r="E25" s="290"/>
      <c r="F25" s="172"/>
    </row>
    <row r="26" spans="1:6">
      <c r="A26" s="39" t="s">
        <v>22</v>
      </c>
      <c r="B26" s="61" t="s">
        <v>176</v>
      </c>
      <c r="C26" s="177">
        <v>38.5</v>
      </c>
      <c r="D26" s="450">
        <f>C26*0.97</f>
        <v>37.344999999999999</v>
      </c>
      <c r="E26" s="450">
        <f>D26*0.95</f>
        <v>35.47775</v>
      </c>
      <c r="F26" s="170" t="s">
        <v>16</v>
      </c>
    </row>
    <row r="27" spans="1:6">
      <c r="A27" s="39"/>
      <c r="B27" s="61" t="s">
        <v>20</v>
      </c>
      <c r="C27" s="178">
        <f>C26/3</f>
        <v>12.833333333333334</v>
      </c>
      <c r="D27" s="230">
        <f>D26/3</f>
        <v>12.448333333333332</v>
      </c>
      <c r="E27" s="288">
        <f>E26/3</f>
        <v>11.825916666666666</v>
      </c>
      <c r="F27" s="171" t="s">
        <v>18</v>
      </c>
    </row>
    <row r="28" spans="1:6" ht="6.75" customHeight="1">
      <c r="A28" s="39"/>
      <c r="B28" s="61"/>
      <c r="C28" s="179"/>
      <c r="D28" s="290"/>
      <c r="E28" s="290"/>
      <c r="F28" s="172"/>
    </row>
    <row r="29" spans="1:6">
      <c r="A29" s="39" t="s">
        <v>23</v>
      </c>
      <c r="B29" s="61" t="s">
        <v>177</v>
      </c>
      <c r="C29" s="177">
        <v>42.33</v>
      </c>
      <c r="D29" s="450">
        <f>C29*0.97</f>
        <v>41.060099999999998</v>
      </c>
      <c r="E29" s="450">
        <f>D29*0.95</f>
        <v>39.007095</v>
      </c>
      <c r="F29" s="170" t="s">
        <v>16</v>
      </c>
    </row>
    <row r="30" spans="1:6">
      <c r="A30" s="39"/>
      <c r="B30" s="61" t="s">
        <v>20</v>
      </c>
      <c r="C30" s="178">
        <f>C29/3</f>
        <v>14.11</v>
      </c>
      <c r="D30" s="230">
        <f>D29/3</f>
        <v>13.6867</v>
      </c>
      <c r="E30" s="288">
        <f>E29/3</f>
        <v>13.002364999999999</v>
      </c>
      <c r="F30" s="171" t="s">
        <v>18</v>
      </c>
    </row>
    <row r="31" spans="1:6" ht="8.25" customHeight="1">
      <c r="A31" s="86"/>
      <c r="B31" s="449"/>
      <c r="C31" s="325"/>
      <c r="D31" s="326"/>
      <c r="E31" s="326"/>
      <c r="F31" s="327"/>
    </row>
    <row r="32" spans="1:6">
      <c r="A32" s="84" t="s">
        <v>24</v>
      </c>
      <c r="B32" s="81" t="s">
        <v>91</v>
      </c>
      <c r="C32" s="64"/>
      <c r="D32" s="100"/>
      <c r="E32" s="100"/>
      <c r="F32" s="85"/>
    </row>
    <row r="33" spans="1:6" ht="15.75" customHeight="1">
      <c r="A33" s="83" t="s">
        <v>25</v>
      </c>
      <c r="B33" s="71" t="s">
        <v>92</v>
      </c>
      <c r="C33" s="72"/>
      <c r="D33" s="101"/>
      <c r="E33" s="101"/>
      <c r="F33" s="73"/>
    </row>
    <row r="34" spans="1:6" ht="15.75" customHeight="1">
      <c r="A34" s="43"/>
      <c r="B34" s="24"/>
      <c r="C34" s="24"/>
      <c r="D34" s="96"/>
      <c r="E34" s="96"/>
      <c r="F34" s="41"/>
    </row>
    <row r="35" spans="1:6" ht="15.75" customHeight="1">
      <c r="A35" s="57" t="s">
        <v>436</v>
      </c>
      <c r="B35" s="374"/>
      <c r="C35" s="295"/>
      <c r="D35" s="295"/>
      <c r="E35" s="382"/>
      <c r="F35" s="295"/>
    </row>
    <row r="36" spans="1:6" ht="7.5" customHeight="1">
      <c r="A36" s="437"/>
      <c r="B36" s="74"/>
      <c r="C36" s="222"/>
      <c r="D36" s="102"/>
      <c r="E36" s="438"/>
      <c r="F36" s="318"/>
    </row>
    <row r="37" spans="1:6">
      <c r="A37" s="439" t="s">
        <v>75</v>
      </c>
      <c r="B37" s="61" t="s">
        <v>178</v>
      </c>
      <c r="C37" s="223">
        <v>32.380000000000003</v>
      </c>
      <c r="D37" s="501">
        <f>C37*0.97</f>
        <v>31.4086</v>
      </c>
      <c r="E37" s="451">
        <f>D37*0.95</f>
        <v>29.838169999999998</v>
      </c>
      <c r="F37" s="319" t="s">
        <v>16</v>
      </c>
    </row>
    <row r="38" spans="1:6" ht="15.6">
      <c r="A38" s="440"/>
      <c r="B38" s="378" t="s">
        <v>179</v>
      </c>
      <c r="C38" s="441">
        <f>C37/2.4</f>
        <v>13.491666666666669</v>
      </c>
      <c r="D38" s="502">
        <f>D37/2.4</f>
        <v>13.086916666666667</v>
      </c>
      <c r="E38" s="504">
        <f>E37/2.4</f>
        <v>12.432570833333333</v>
      </c>
      <c r="F38" s="503" t="s">
        <v>18</v>
      </c>
    </row>
    <row r="39" spans="1:6" ht="13.95" customHeight="1">
      <c r="A39" s="43"/>
      <c r="B39" s="24"/>
      <c r="C39" s="24"/>
      <c r="D39" s="96"/>
      <c r="E39" s="96"/>
      <c r="F39" s="41"/>
    </row>
    <row r="40" spans="1:6" ht="13.95" customHeight="1">
      <c r="A40" s="57" t="s">
        <v>437</v>
      </c>
      <c r="B40" s="374"/>
      <c r="C40" s="295"/>
      <c r="D40" s="295"/>
      <c r="E40" s="295"/>
      <c r="F40" s="295"/>
    </row>
    <row r="41" spans="1:6" ht="8.25" customHeight="1">
      <c r="A41" s="442"/>
      <c r="B41" s="437"/>
      <c r="C41" s="222"/>
      <c r="D41" s="438"/>
      <c r="E41" s="438"/>
      <c r="F41" s="174"/>
    </row>
    <row r="42" spans="1:6">
      <c r="A42" s="439" t="s">
        <v>76</v>
      </c>
      <c r="B42" s="61" t="s">
        <v>180</v>
      </c>
      <c r="C42" s="223">
        <v>34.25</v>
      </c>
      <c r="D42" s="451">
        <f>C42*0.97</f>
        <v>33.222499999999997</v>
      </c>
      <c r="E42" s="450">
        <f>D42*0.95</f>
        <v>31.561374999999995</v>
      </c>
      <c r="F42" s="167" t="s">
        <v>16</v>
      </c>
    </row>
    <row r="43" spans="1:6">
      <c r="A43" s="439"/>
      <c r="B43" s="61" t="s">
        <v>113</v>
      </c>
      <c r="C43" s="220">
        <f>C42/2</f>
        <v>17.125</v>
      </c>
      <c r="D43" s="231">
        <f>D42/2</f>
        <v>16.611249999999998</v>
      </c>
      <c r="E43" s="231">
        <f>E42/2</f>
        <v>15.780687499999997</v>
      </c>
      <c r="F43" s="169" t="s">
        <v>18</v>
      </c>
    </row>
    <row r="44" spans="1:6" ht="7.5" customHeight="1">
      <c r="A44" s="439"/>
      <c r="B44" s="61"/>
      <c r="C44" s="224"/>
      <c r="D44" s="291"/>
      <c r="E44" s="291"/>
      <c r="F44" s="61"/>
    </row>
    <row r="45" spans="1:6">
      <c r="A45" s="439" t="s">
        <v>77</v>
      </c>
      <c r="B45" s="61" t="s">
        <v>181</v>
      </c>
      <c r="C45" s="223">
        <v>45.07</v>
      </c>
      <c r="D45" s="451">
        <f>C45*0.97</f>
        <v>43.7179</v>
      </c>
      <c r="E45" s="450">
        <f>D45*0.95</f>
        <v>41.532004999999998</v>
      </c>
      <c r="F45" s="167" t="s">
        <v>16</v>
      </c>
    </row>
    <row r="46" spans="1:6">
      <c r="A46" s="439"/>
      <c r="B46" s="61" t="s">
        <v>113</v>
      </c>
      <c r="C46" s="220">
        <v>35.94</v>
      </c>
      <c r="D46" s="231">
        <v>35.94</v>
      </c>
      <c r="E46" s="231">
        <f>E45/2</f>
        <v>20.766002499999999</v>
      </c>
      <c r="F46" s="169" t="s">
        <v>18</v>
      </c>
    </row>
    <row r="47" spans="1:6" ht="8.25" customHeight="1">
      <c r="A47" s="439"/>
      <c r="B47" s="61"/>
      <c r="C47" s="224"/>
      <c r="D47" s="291"/>
      <c r="E47" s="291"/>
      <c r="F47" s="61"/>
    </row>
    <row r="48" spans="1:6">
      <c r="A48" s="439" t="s">
        <v>78</v>
      </c>
      <c r="B48" s="61" t="s">
        <v>182</v>
      </c>
      <c r="C48" s="223">
        <v>49.42</v>
      </c>
      <c r="D48" s="451">
        <f>C48*0.97</f>
        <v>47.937400000000004</v>
      </c>
      <c r="E48" s="450">
        <f>D48*0.95</f>
        <v>45.540530000000004</v>
      </c>
      <c r="F48" s="167" t="s">
        <v>16</v>
      </c>
    </row>
    <row r="49" spans="1:6">
      <c r="A49" s="439"/>
      <c r="B49" s="61" t="s">
        <v>113</v>
      </c>
      <c r="C49" s="220">
        <f>C48/2</f>
        <v>24.71</v>
      </c>
      <c r="D49" s="231">
        <f>D48/2</f>
        <v>23.968700000000002</v>
      </c>
      <c r="E49" s="231">
        <f>E48/2</f>
        <v>22.770265000000002</v>
      </c>
      <c r="F49" s="169" t="s">
        <v>18</v>
      </c>
    </row>
    <row r="50" spans="1:6" ht="7.5" customHeight="1">
      <c r="A50" s="167"/>
      <c r="B50" s="61"/>
      <c r="C50" s="224"/>
      <c r="D50" s="443"/>
      <c r="E50" s="443"/>
      <c r="F50" s="61"/>
    </row>
    <row r="51" spans="1:6">
      <c r="A51" s="444" t="s">
        <v>24</v>
      </c>
      <c r="B51" s="445" t="s">
        <v>93</v>
      </c>
      <c r="C51" s="446"/>
      <c r="D51" s="447"/>
      <c r="E51" s="447"/>
      <c r="F51" s="448"/>
    </row>
    <row r="52" spans="1:6">
      <c r="A52" s="83" t="s">
        <v>25</v>
      </c>
      <c r="B52" s="71" t="s">
        <v>183</v>
      </c>
      <c r="C52" s="383"/>
      <c r="D52" s="101"/>
      <c r="E52" s="101"/>
      <c r="F52" s="383"/>
    </row>
    <row r="53" spans="1:6" ht="15" customHeight="1">
      <c r="A53" s="43"/>
      <c r="B53" s="24"/>
      <c r="C53" s="24"/>
      <c r="D53" s="96"/>
      <c r="E53" s="96"/>
      <c r="F53" s="41"/>
    </row>
    <row r="54" spans="1:6" ht="15" customHeight="1">
      <c r="A54" s="43"/>
      <c r="B54" s="24"/>
      <c r="C54" s="24"/>
      <c r="D54" s="96"/>
      <c r="E54" s="96"/>
      <c r="F54" s="41"/>
    </row>
    <row r="55" spans="1:6" ht="15.75" customHeight="1">
      <c r="A55" s="57" t="s">
        <v>170</v>
      </c>
      <c r="B55" s="374"/>
      <c r="C55" s="295"/>
      <c r="D55" s="295"/>
      <c r="E55" s="295"/>
      <c r="F55" s="295"/>
    </row>
    <row r="56" spans="1:6" ht="6.75" customHeight="1">
      <c r="A56" s="65"/>
      <c r="B56" s="59"/>
      <c r="C56" s="219"/>
      <c r="D56" s="99"/>
      <c r="E56" s="99"/>
      <c r="F56" s="59"/>
    </row>
    <row r="57" spans="1:6" ht="15.75" customHeight="1">
      <c r="A57" s="39" t="s">
        <v>26</v>
      </c>
      <c r="B57" s="61" t="s">
        <v>171</v>
      </c>
      <c r="C57" s="177">
        <v>24.26</v>
      </c>
      <c r="D57" s="450">
        <f>C57*0.97</f>
        <v>23.5322</v>
      </c>
      <c r="E57" s="450">
        <f>D57*0.95</f>
        <v>22.355589999999999</v>
      </c>
      <c r="F57" s="170" t="s">
        <v>16</v>
      </c>
    </row>
    <row r="58" spans="1:6" ht="15.75" customHeight="1">
      <c r="A58" s="39"/>
      <c r="B58" s="61" t="s">
        <v>94</v>
      </c>
      <c r="C58" s="178">
        <f>C57/1.2</f>
        <v>20.216666666666669</v>
      </c>
      <c r="D58" s="230">
        <f>D57/1.2</f>
        <v>19.610166666666668</v>
      </c>
      <c r="E58" s="230">
        <f>E57/1.2</f>
        <v>18.629658333333335</v>
      </c>
      <c r="F58" s="171" t="s">
        <v>18</v>
      </c>
    </row>
    <row r="59" spans="1:6" ht="9" customHeight="1">
      <c r="A59" s="39"/>
      <c r="B59" s="61"/>
      <c r="C59" s="179"/>
      <c r="D59" s="290"/>
      <c r="E59" s="290"/>
      <c r="F59" s="172"/>
    </row>
    <row r="60" spans="1:6" ht="15.75" customHeight="1">
      <c r="A60" s="39" t="s">
        <v>172</v>
      </c>
      <c r="B60" s="61" t="s">
        <v>173</v>
      </c>
      <c r="C60" s="177">
        <v>31.47</v>
      </c>
      <c r="D60" s="450">
        <f>C60*0.97</f>
        <v>30.525899999999996</v>
      </c>
      <c r="E60" s="450">
        <f>D60*0.95</f>
        <v>28.999604999999995</v>
      </c>
      <c r="F60" s="170" t="s">
        <v>16</v>
      </c>
    </row>
    <row r="61" spans="1:6" ht="15.75" customHeight="1">
      <c r="A61" s="39"/>
      <c r="B61" s="61" t="s">
        <v>94</v>
      </c>
      <c r="C61" s="178">
        <f>C60/1.2</f>
        <v>26.225000000000001</v>
      </c>
      <c r="D61" s="230">
        <f>D60/1.2</f>
        <v>25.438249999999996</v>
      </c>
      <c r="E61" s="230">
        <f>E60/1.2</f>
        <v>24.166337499999997</v>
      </c>
      <c r="F61" s="171" t="s">
        <v>18</v>
      </c>
    </row>
    <row r="62" spans="1:6" ht="9.75" customHeight="1">
      <c r="A62" s="39"/>
      <c r="B62" s="61"/>
      <c r="C62" s="179"/>
      <c r="D62" s="290"/>
      <c r="E62" s="290"/>
      <c r="F62" s="172"/>
    </row>
    <row r="63" spans="1:6">
      <c r="A63" s="39" t="s">
        <v>27</v>
      </c>
      <c r="B63" s="61" t="s">
        <v>174</v>
      </c>
      <c r="C63" s="177">
        <v>32.25</v>
      </c>
      <c r="D63" s="450">
        <f>C63*0.97</f>
        <v>31.282499999999999</v>
      </c>
      <c r="E63" s="450">
        <f>D63*0.95</f>
        <v>29.718374999999998</v>
      </c>
      <c r="F63" s="170" t="s">
        <v>16</v>
      </c>
    </row>
    <row r="64" spans="1:6" ht="15" customHeight="1">
      <c r="A64" s="39"/>
      <c r="B64" s="61" t="s">
        <v>94</v>
      </c>
      <c r="C64" s="178">
        <f>C63/1.2</f>
        <v>26.875</v>
      </c>
      <c r="D64" s="230">
        <f>D63/1.2</f>
        <v>26.068750000000001</v>
      </c>
      <c r="E64" s="230">
        <f>E63/1.2</f>
        <v>24.7653125</v>
      </c>
      <c r="F64" s="171" t="s">
        <v>18</v>
      </c>
    </row>
    <row r="65" spans="1:6" ht="8.25" customHeight="1">
      <c r="A65" s="56"/>
      <c r="B65" s="432"/>
      <c r="C65" s="221"/>
      <c r="D65" s="97"/>
      <c r="E65" s="97"/>
      <c r="F65" s="173"/>
    </row>
    <row r="66" spans="1:6">
      <c r="A66" s="237" t="s">
        <v>24</v>
      </c>
      <c r="B66" s="67" t="s">
        <v>28</v>
      </c>
      <c r="C66" s="68"/>
      <c r="D66" s="238"/>
      <c r="E66" s="238"/>
      <c r="F66" s="239"/>
    </row>
    <row r="67" spans="1:6" ht="14.25" customHeight="1">
      <c r="A67" s="83" t="s">
        <v>25</v>
      </c>
      <c r="B67" s="71" t="s">
        <v>95</v>
      </c>
      <c r="C67" s="72"/>
      <c r="D67" s="104"/>
      <c r="E67" s="104"/>
      <c r="F67" s="87"/>
    </row>
    <row r="68" spans="1:6" ht="14.25" customHeight="1">
      <c r="A68" s="236"/>
      <c r="B68" s="233"/>
      <c r="C68" s="234"/>
      <c r="D68" s="235"/>
      <c r="E68" s="235"/>
      <c r="F68" s="234"/>
    </row>
    <row r="69" spans="1:6">
      <c r="A69" s="57" t="s">
        <v>438</v>
      </c>
      <c r="B69" s="372"/>
      <c r="C69" s="295"/>
      <c r="D69" s="295"/>
      <c r="E69" s="295"/>
      <c r="F69" s="295"/>
    </row>
    <row r="70" spans="1:6" ht="6" customHeight="1">
      <c r="A70" s="88"/>
      <c r="B70" s="218"/>
      <c r="C70" s="226"/>
      <c r="D70" s="376"/>
      <c r="E70" s="376"/>
      <c r="F70" s="89"/>
    </row>
    <row r="71" spans="1:6" ht="13.95" customHeight="1">
      <c r="A71" s="12" t="s">
        <v>383</v>
      </c>
      <c r="B71" s="108" t="s">
        <v>184</v>
      </c>
      <c r="C71" s="223">
        <v>27.04</v>
      </c>
      <c r="D71" s="451">
        <f>C71*0.97</f>
        <v>26.2288</v>
      </c>
      <c r="E71" s="450">
        <f>D71*0.95</f>
        <v>24.917359999999999</v>
      </c>
      <c r="F71" s="167" t="s">
        <v>16</v>
      </c>
    </row>
    <row r="72" spans="1:6" ht="13.95" customHeight="1">
      <c r="A72" s="12"/>
      <c r="B72" s="108" t="s">
        <v>386</v>
      </c>
      <c r="C72" s="227">
        <f>+C71/400*1000</f>
        <v>67.599999999999994</v>
      </c>
      <c r="D72" s="232">
        <f>+D71/400*1000</f>
        <v>65.572000000000003</v>
      </c>
      <c r="E72" s="232">
        <f>+E71/400*1000</f>
        <v>62.293399999999998</v>
      </c>
      <c r="F72" s="168" t="s">
        <v>18</v>
      </c>
    </row>
    <row r="73" spans="1:6" ht="7.05" customHeight="1">
      <c r="A73" s="12"/>
      <c r="B73" s="108"/>
      <c r="C73" s="227"/>
      <c r="D73" s="232"/>
      <c r="E73" s="232"/>
      <c r="F73" s="168"/>
    </row>
    <row r="74" spans="1:6" ht="13.95" customHeight="1">
      <c r="A74" s="292" t="s">
        <v>384</v>
      </c>
      <c r="B74" s="108" t="s">
        <v>185</v>
      </c>
      <c r="C74" s="223">
        <v>44.43</v>
      </c>
      <c r="D74" s="451">
        <f>C74*0.97</f>
        <v>43.097099999999998</v>
      </c>
      <c r="E74" s="450">
        <f>D74*0.95</f>
        <v>40.942244999999993</v>
      </c>
      <c r="F74" s="167" t="s">
        <v>16</v>
      </c>
    </row>
    <row r="75" spans="1:6" ht="13.95" customHeight="1">
      <c r="A75" s="292"/>
      <c r="B75" s="108" t="s">
        <v>386</v>
      </c>
      <c r="C75" s="227">
        <f>+C74/400*1000</f>
        <v>111.07499999999999</v>
      </c>
      <c r="D75" s="232">
        <f>+D74/400*1000</f>
        <v>107.74275</v>
      </c>
      <c r="E75" s="232">
        <f>+E74/400*1000</f>
        <v>102.35561249999998</v>
      </c>
      <c r="F75" s="169" t="s">
        <v>18</v>
      </c>
    </row>
    <row r="76" spans="1:6" ht="7.05" customHeight="1">
      <c r="A76" s="292"/>
      <c r="B76" s="108"/>
      <c r="C76" s="227"/>
      <c r="D76" s="232"/>
      <c r="E76" s="232"/>
      <c r="F76" s="168"/>
    </row>
    <row r="77" spans="1:6" ht="13.95" customHeight="1">
      <c r="A77" s="292" t="s">
        <v>385</v>
      </c>
      <c r="B77" s="108" t="s">
        <v>186</v>
      </c>
      <c r="C77" s="223">
        <v>48.76</v>
      </c>
      <c r="D77" s="451">
        <f>C77*0.97</f>
        <v>47.297199999999997</v>
      </c>
      <c r="E77" s="450">
        <f>D77*0.95</f>
        <v>44.932339999999996</v>
      </c>
      <c r="F77" s="167" t="s">
        <v>16</v>
      </c>
    </row>
    <row r="78" spans="1:6" ht="13.95" customHeight="1">
      <c r="A78" s="53"/>
      <c r="B78" s="108" t="s">
        <v>386</v>
      </c>
      <c r="C78" s="227">
        <f>+C77/400*1000</f>
        <v>121.89999999999999</v>
      </c>
      <c r="D78" s="232">
        <f>+D77/400*1000</f>
        <v>118.24299999999998</v>
      </c>
      <c r="E78" s="232">
        <f>+E77/400*1000</f>
        <v>112.33085</v>
      </c>
      <c r="F78" s="169" t="s">
        <v>18</v>
      </c>
    </row>
    <row r="79" spans="1:6" ht="6.75" customHeight="1">
      <c r="A79" s="128"/>
      <c r="B79" s="126"/>
      <c r="C79" s="373"/>
      <c r="D79" s="377"/>
      <c r="E79" s="377"/>
      <c r="F79" s="378"/>
    </row>
    <row r="80" spans="1:6" ht="15.75" customHeight="1">
      <c r="A80" s="293" t="s">
        <v>24</v>
      </c>
      <c r="B80" s="251" t="s">
        <v>96</v>
      </c>
      <c r="C80" s="64"/>
      <c r="D80" s="100"/>
      <c r="E80" s="100"/>
      <c r="F80" s="375"/>
    </row>
    <row r="81" spans="1:6" ht="15" customHeight="1">
      <c r="A81" s="240" t="s">
        <v>25</v>
      </c>
      <c r="B81" s="82" t="s">
        <v>187</v>
      </c>
      <c r="C81" s="48"/>
      <c r="D81" s="246"/>
      <c r="E81" s="246"/>
      <c r="F81" s="49"/>
    </row>
    <row r="82" spans="1:6">
      <c r="A82" s="43"/>
      <c r="B82" s="24"/>
      <c r="C82" s="24"/>
      <c r="D82" s="96"/>
      <c r="E82" s="96"/>
      <c r="F82" s="41"/>
    </row>
    <row r="83" spans="1:6">
      <c r="A83" s="57" t="s">
        <v>149</v>
      </c>
      <c r="B83" s="58"/>
      <c r="C83" s="295"/>
      <c r="D83" s="295"/>
      <c r="E83" s="295"/>
      <c r="F83" s="295"/>
    </row>
    <row r="84" spans="1:6" ht="7.5" customHeight="1">
      <c r="A84" s="75"/>
      <c r="B84" s="78"/>
      <c r="C84" s="228"/>
      <c r="D84" s="106"/>
      <c r="E84" s="106"/>
      <c r="F84" s="175"/>
    </row>
    <row r="85" spans="1:6">
      <c r="A85" s="54" t="s">
        <v>150</v>
      </c>
      <c r="B85" s="62" t="s">
        <v>29</v>
      </c>
      <c r="C85" s="177">
        <v>13.25</v>
      </c>
      <c r="D85" s="450">
        <f>C85*0.97</f>
        <v>12.852499999999999</v>
      </c>
      <c r="E85" s="450">
        <f>D85*0.95</f>
        <v>12.209874999999998</v>
      </c>
      <c r="F85" s="170" t="s">
        <v>30</v>
      </c>
    </row>
    <row r="86" spans="1:6">
      <c r="A86" s="54"/>
      <c r="B86" s="61" t="s">
        <v>151</v>
      </c>
      <c r="C86" s="178">
        <f>C85</f>
        <v>13.25</v>
      </c>
      <c r="D86" s="230">
        <f>D85</f>
        <v>12.852499999999999</v>
      </c>
      <c r="E86" s="230">
        <f>E85*1</f>
        <v>12.209874999999998</v>
      </c>
      <c r="F86" s="171" t="s">
        <v>18</v>
      </c>
    </row>
    <row r="87" spans="1:6" ht="8.25" customHeight="1">
      <c r="A87" s="54"/>
      <c r="B87" s="62"/>
      <c r="C87" s="179"/>
      <c r="D87" s="290"/>
      <c r="E87" s="290"/>
      <c r="F87" s="172"/>
    </row>
    <row r="88" spans="1:6" ht="15" customHeight="1">
      <c r="A88" s="54" t="s">
        <v>152</v>
      </c>
      <c r="B88" s="62" t="s">
        <v>31</v>
      </c>
      <c r="C88" s="177">
        <v>19.25</v>
      </c>
      <c r="D88" s="450">
        <f>C88*0.97</f>
        <v>18.672499999999999</v>
      </c>
      <c r="E88" s="450">
        <f>D88*0.95</f>
        <v>17.738875</v>
      </c>
      <c r="F88" s="170" t="s">
        <v>5</v>
      </c>
    </row>
    <row r="89" spans="1:6" ht="15" customHeight="1">
      <c r="A89" s="54"/>
      <c r="B89" s="61" t="s">
        <v>153</v>
      </c>
      <c r="C89" s="178">
        <f>C88*2</f>
        <v>38.5</v>
      </c>
      <c r="D89" s="230">
        <f>D88*2</f>
        <v>37.344999999999999</v>
      </c>
      <c r="E89" s="230">
        <f>E88*2</f>
        <v>35.47775</v>
      </c>
      <c r="F89" s="171" t="s">
        <v>18</v>
      </c>
    </row>
    <row r="90" spans="1:6" ht="8.25" customHeight="1">
      <c r="A90" s="54"/>
      <c r="B90" s="62"/>
      <c r="C90" s="179"/>
      <c r="D90" s="290"/>
      <c r="E90" s="290"/>
      <c r="F90" s="172"/>
    </row>
    <row r="91" spans="1:6">
      <c r="A91" s="54" t="s">
        <v>154</v>
      </c>
      <c r="B91" s="62" t="s">
        <v>32</v>
      </c>
      <c r="C91" s="177">
        <v>24.85</v>
      </c>
      <c r="D91" s="450">
        <f>C91*0.97</f>
        <v>24.104500000000002</v>
      </c>
      <c r="E91" s="450">
        <f>D91*0.95</f>
        <v>22.899274999999999</v>
      </c>
      <c r="F91" s="170" t="s">
        <v>5</v>
      </c>
    </row>
    <row r="92" spans="1:6">
      <c r="A92" s="54"/>
      <c r="B92" s="61" t="s">
        <v>158</v>
      </c>
      <c r="C92" s="178">
        <f>C91*2</f>
        <v>49.7</v>
      </c>
      <c r="D92" s="230">
        <f>D91*2</f>
        <v>48.209000000000003</v>
      </c>
      <c r="E92" s="230">
        <f>E91*2</f>
        <v>45.798549999999999</v>
      </c>
      <c r="F92" s="171" t="s">
        <v>18</v>
      </c>
    </row>
    <row r="93" spans="1:6" ht="9" customHeight="1">
      <c r="A93" s="54"/>
      <c r="B93" s="62"/>
      <c r="C93" s="179"/>
      <c r="D93" s="290"/>
      <c r="E93" s="290"/>
      <c r="F93" s="172"/>
    </row>
    <row r="94" spans="1:6">
      <c r="A94" s="54" t="s">
        <v>155</v>
      </c>
      <c r="B94" s="62" t="s">
        <v>33</v>
      </c>
      <c r="C94" s="177">
        <v>30.76</v>
      </c>
      <c r="D94" s="450">
        <f>C94*0.97</f>
        <v>29.837199999999999</v>
      </c>
      <c r="E94" s="450">
        <f>D94*0.95</f>
        <v>28.345339999999997</v>
      </c>
      <c r="F94" s="170" t="s">
        <v>5</v>
      </c>
    </row>
    <row r="95" spans="1:6">
      <c r="A95" s="54"/>
      <c r="B95" s="61" t="s">
        <v>159</v>
      </c>
      <c r="C95" s="178">
        <f>C94*2</f>
        <v>61.52</v>
      </c>
      <c r="D95" s="230">
        <f>D94*2</f>
        <v>59.674399999999999</v>
      </c>
      <c r="E95" s="230">
        <f>E94*2</f>
        <v>56.690679999999993</v>
      </c>
      <c r="F95" s="171" t="s">
        <v>18</v>
      </c>
    </row>
    <row r="96" spans="1:6" ht="9" customHeight="1">
      <c r="A96" s="54"/>
      <c r="B96" s="62"/>
      <c r="C96" s="179"/>
      <c r="D96" s="290"/>
      <c r="E96" s="290"/>
      <c r="F96" s="60"/>
    </row>
    <row r="97" spans="1:6">
      <c r="A97" s="54" t="s">
        <v>156</v>
      </c>
      <c r="B97" s="62" t="s">
        <v>35</v>
      </c>
      <c r="C97" s="177">
        <v>37.814</v>
      </c>
      <c r="D97" s="450">
        <f>C97*0.97</f>
        <v>36.679580000000001</v>
      </c>
      <c r="E97" s="450">
        <f>D97*0.95</f>
        <v>34.845601000000002</v>
      </c>
      <c r="F97" s="170" t="s">
        <v>5</v>
      </c>
    </row>
    <row r="98" spans="1:6">
      <c r="A98" s="54"/>
      <c r="B98" s="61" t="s">
        <v>160</v>
      </c>
      <c r="C98" s="178">
        <f>C97*2</f>
        <v>75.628</v>
      </c>
      <c r="D98" s="230">
        <f>D97*2</f>
        <v>73.359160000000003</v>
      </c>
      <c r="E98" s="230">
        <f>E97*2</f>
        <v>69.691202000000004</v>
      </c>
      <c r="F98" s="171" t="s">
        <v>18</v>
      </c>
    </row>
    <row r="99" spans="1:6" ht="7.05" customHeight="1">
      <c r="A99" s="54"/>
      <c r="B99" s="62"/>
      <c r="C99" s="179"/>
      <c r="D99" s="290"/>
      <c r="E99" s="290"/>
      <c r="F99" s="60"/>
    </row>
    <row r="100" spans="1:6">
      <c r="A100" s="53" t="s">
        <v>157</v>
      </c>
      <c r="B100" s="61" t="s">
        <v>36</v>
      </c>
      <c r="C100" s="177">
        <v>24.01</v>
      </c>
      <c r="D100" s="450">
        <f>C100*0.97</f>
        <v>23.2897</v>
      </c>
      <c r="E100" s="450">
        <f>D100*0.95</f>
        <v>22.125214999999997</v>
      </c>
      <c r="F100" s="167" t="s">
        <v>5</v>
      </c>
    </row>
    <row r="101" spans="1:6">
      <c r="A101" s="53"/>
      <c r="B101" s="61" t="s">
        <v>161</v>
      </c>
      <c r="C101" s="178">
        <f>C100*4</f>
        <v>96.04</v>
      </c>
      <c r="D101" s="230">
        <f>D100*4</f>
        <v>93.158799999999999</v>
      </c>
      <c r="E101" s="230">
        <f>E100*4</f>
        <v>88.500859999999989</v>
      </c>
      <c r="F101" s="171" t="s">
        <v>18</v>
      </c>
    </row>
    <row r="102" spans="1:6" ht="9" customHeight="1">
      <c r="A102" s="76"/>
      <c r="B102" s="79"/>
      <c r="C102" s="180"/>
      <c r="D102" s="294"/>
      <c r="E102" s="294"/>
      <c r="F102" s="176"/>
    </row>
    <row r="103" spans="1:6">
      <c r="A103" s="43"/>
      <c r="B103" s="24"/>
      <c r="C103" s="24"/>
      <c r="D103" s="96"/>
      <c r="E103" s="96"/>
      <c r="F103" s="41"/>
    </row>
    <row r="104" spans="1:6">
      <c r="A104" s="57" t="s">
        <v>37</v>
      </c>
      <c r="B104" s="58"/>
      <c r="C104" s="305"/>
      <c r="D104" s="295"/>
      <c r="E104" s="295"/>
      <c r="F104" s="295"/>
    </row>
    <row r="105" spans="1:6" ht="3.75" customHeight="1">
      <c r="A105" s="77"/>
      <c r="B105" s="74"/>
      <c r="C105" s="222"/>
      <c r="D105" s="102"/>
      <c r="E105" s="102"/>
      <c r="F105" s="74"/>
    </row>
    <row r="106" spans="1:6">
      <c r="A106" s="54" t="s">
        <v>38</v>
      </c>
      <c r="B106" s="62" t="s">
        <v>39</v>
      </c>
      <c r="C106" s="177">
        <v>18.489999999999998</v>
      </c>
      <c r="D106" s="450">
        <f>C106*0.97</f>
        <v>17.935299999999998</v>
      </c>
      <c r="E106" s="450">
        <f>D106*0.95</f>
        <v>17.038534999999996</v>
      </c>
      <c r="F106" s="170" t="s">
        <v>5</v>
      </c>
    </row>
    <row r="107" spans="1:6">
      <c r="A107" s="54"/>
      <c r="B107" s="62" t="s">
        <v>40</v>
      </c>
      <c r="C107" s="178">
        <f>C106</f>
        <v>18.489999999999998</v>
      </c>
      <c r="D107" s="230">
        <f>D106</f>
        <v>17.935299999999998</v>
      </c>
      <c r="E107" s="230">
        <f>E106</f>
        <v>17.038534999999996</v>
      </c>
      <c r="F107" s="171" t="s">
        <v>18</v>
      </c>
    </row>
    <row r="108" spans="1:6" ht="8.25" customHeight="1">
      <c r="A108" s="54"/>
      <c r="B108" s="60"/>
      <c r="C108" s="179"/>
      <c r="D108" s="290"/>
      <c r="E108" s="290"/>
      <c r="F108" s="172"/>
    </row>
    <row r="109" spans="1:6">
      <c r="A109" s="54" t="s">
        <v>41</v>
      </c>
      <c r="B109" s="62" t="s">
        <v>31</v>
      </c>
      <c r="C109" s="177">
        <v>28.196000000000002</v>
      </c>
      <c r="D109" s="450">
        <f>C109*0.97</f>
        <v>27.35012</v>
      </c>
      <c r="E109" s="450">
        <f>D109*0.95</f>
        <v>25.982613999999998</v>
      </c>
      <c r="F109" s="170" t="s">
        <v>5</v>
      </c>
    </row>
    <row r="110" spans="1:6">
      <c r="A110" s="54"/>
      <c r="B110" s="62" t="s">
        <v>42</v>
      </c>
      <c r="C110" s="178">
        <f>C109*2</f>
        <v>56.392000000000003</v>
      </c>
      <c r="D110" s="230">
        <f>D109*2</f>
        <v>54.700240000000001</v>
      </c>
      <c r="E110" s="230">
        <f>E109*2</f>
        <v>51.965227999999996</v>
      </c>
      <c r="F110" s="171" t="s">
        <v>18</v>
      </c>
    </row>
    <row r="111" spans="1:6" ht="8.25" customHeight="1">
      <c r="A111" s="54"/>
      <c r="B111" s="60"/>
      <c r="C111" s="179"/>
      <c r="D111" s="290"/>
      <c r="E111" s="290"/>
      <c r="F111" s="172"/>
    </row>
    <row r="112" spans="1:6">
      <c r="A112" s="54" t="s">
        <v>43</v>
      </c>
      <c r="B112" s="62" t="s">
        <v>32</v>
      </c>
      <c r="C112" s="177">
        <v>36.590000000000003</v>
      </c>
      <c r="D112" s="450">
        <f>C112*0.97</f>
        <v>35.4923</v>
      </c>
      <c r="E112" s="450">
        <f>D112*0.95</f>
        <v>33.717684999999996</v>
      </c>
      <c r="F112" s="170" t="s">
        <v>5</v>
      </c>
    </row>
    <row r="113" spans="1:6">
      <c r="A113" s="54"/>
      <c r="B113" s="62" t="s">
        <v>44</v>
      </c>
      <c r="C113" s="178">
        <f>C112*2</f>
        <v>73.180000000000007</v>
      </c>
      <c r="D113" s="230">
        <f>D112*2</f>
        <v>70.9846</v>
      </c>
      <c r="E113" s="230">
        <f>E112*2</f>
        <v>67.435369999999992</v>
      </c>
      <c r="F113" s="171" t="s">
        <v>18</v>
      </c>
    </row>
    <row r="114" spans="1:6" ht="9" customHeight="1">
      <c r="A114" s="54"/>
      <c r="B114" s="62"/>
      <c r="C114" s="179"/>
      <c r="D114" s="290"/>
      <c r="E114" s="290"/>
      <c r="F114" s="172"/>
    </row>
    <row r="115" spans="1:6">
      <c r="A115" s="54" t="s">
        <v>45</v>
      </c>
      <c r="B115" s="62" t="s">
        <v>33</v>
      </c>
      <c r="C115" s="177">
        <v>48.56</v>
      </c>
      <c r="D115" s="450">
        <f>C115*0.97</f>
        <v>47.103200000000001</v>
      </c>
      <c r="E115" s="450">
        <f>D115*0.95</f>
        <v>44.748039999999996</v>
      </c>
      <c r="F115" s="170" t="s">
        <v>5</v>
      </c>
    </row>
    <row r="116" spans="1:6">
      <c r="A116" s="54"/>
      <c r="B116" s="62" t="s">
        <v>46</v>
      </c>
      <c r="C116" s="178">
        <f>C115*2</f>
        <v>97.12</v>
      </c>
      <c r="D116" s="230">
        <f>D115*2</f>
        <v>94.206400000000002</v>
      </c>
      <c r="E116" s="230">
        <f>E115*2</f>
        <v>89.496079999999992</v>
      </c>
      <c r="F116" s="171" t="s">
        <v>18</v>
      </c>
    </row>
    <row r="117" spans="1:6" ht="7.5" customHeight="1">
      <c r="A117" s="54"/>
      <c r="B117" s="62"/>
      <c r="C117" s="179"/>
      <c r="D117" s="290"/>
      <c r="E117" s="290"/>
      <c r="F117" s="172"/>
    </row>
    <row r="118" spans="1:6">
      <c r="A118" s="54" t="s">
        <v>47</v>
      </c>
      <c r="B118" s="62" t="s">
        <v>35</v>
      </c>
      <c r="C118" s="177">
        <v>57.76</v>
      </c>
      <c r="D118" s="450">
        <f>C118*0.97</f>
        <v>56.027199999999993</v>
      </c>
      <c r="E118" s="450">
        <f>D118*0.95</f>
        <v>53.225839999999991</v>
      </c>
      <c r="F118" s="170" t="s">
        <v>5</v>
      </c>
    </row>
    <row r="119" spans="1:6">
      <c r="A119" s="54"/>
      <c r="B119" s="62" t="s">
        <v>48</v>
      </c>
      <c r="C119" s="178">
        <f>C118*2</f>
        <v>115.52</v>
      </c>
      <c r="D119" s="230">
        <f>D118*2</f>
        <v>112.05439999999999</v>
      </c>
      <c r="E119" s="230">
        <f>E118*2</f>
        <v>106.45167999999998</v>
      </c>
      <c r="F119" s="171" t="s">
        <v>18</v>
      </c>
    </row>
    <row r="120" spans="1:6" ht="8.25" customHeight="1">
      <c r="A120" s="54"/>
      <c r="B120" s="62"/>
      <c r="C120" s="179"/>
      <c r="D120" s="290"/>
      <c r="E120" s="290"/>
      <c r="F120" s="172"/>
    </row>
    <row r="121" spans="1:6">
      <c r="A121" s="54" t="s">
        <v>49</v>
      </c>
      <c r="B121" s="62" t="s">
        <v>36</v>
      </c>
      <c r="C121" s="177">
        <v>37.639000000000003</v>
      </c>
      <c r="D121" s="450">
        <f>C121*0.97</f>
        <v>36.509830000000001</v>
      </c>
      <c r="E121" s="450">
        <f>D121*0.95</f>
        <v>34.684338500000003</v>
      </c>
      <c r="F121" s="170" t="s">
        <v>5</v>
      </c>
    </row>
    <row r="122" spans="1:6">
      <c r="A122" s="54"/>
      <c r="B122" s="62" t="s">
        <v>34</v>
      </c>
      <c r="C122" s="178">
        <f>C121*4</f>
        <v>150.55600000000001</v>
      </c>
      <c r="D122" s="230">
        <f>D121*4</f>
        <v>146.03932</v>
      </c>
      <c r="E122" s="230">
        <f>E121*4</f>
        <v>138.73735400000001</v>
      </c>
      <c r="F122" s="171" t="s">
        <v>18</v>
      </c>
    </row>
    <row r="123" spans="1:6" ht="4.5" customHeight="1">
      <c r="A123" s="54"/>
      <c r="B123" s="60"/>
      <c r="C123" s="179"/>
      <c r="D123" s="103"/>
      <c r="E123" s="103"/>
      <c r="F123" s="60"/>
    </row>
    <row r="124" spans="1:6">
      <c r="A124" s="250" t="s">
        <v>50</v>
      </c>
      <c r="B124" s="251" t="s">
        <v>79</v>
      </c>
      <c r="C124" s="252"/>
      <c r="D124" s="253"/>
      <c r="E124" s="253"/>
      <c r="F124" s="254"/>
    </row>
    <row r="125" spans="1:6" ht="14.25" customHeight="1">
      <c r="A125" s="247" t="s">
        <v>25</v>
      </c>
      <c r="B125" s="82" t="s">
        <v>80</v>
      </c>
      <c r="C125" s="50"/>
      <c r="D125" s="248"/>
      <c r="E125" s="248"/>
      <c r="F125" s="249"/>
    </row>
    <row r="126" spans="1:6" ht="14.25" customHeight="1">
      <c r="A126" s="46"/>
      <c r="B126" s="42"/>
      <c r="C126" s="44"/>
      <c r="D126" s="105"/>
      <c r="E126" s="105"/>
      <c r="F126" s="44"/>
    </row>
    <row r="127" spans="1:6">
      <c r="A127" s="57" t="s">
        <v>81</v>
      </c>
      <c r="B127" s="80"/>
      <c r="C127" s="295"/>
      <c r="D127" s="295"/>
      <c r="E127" s="295"/>
      <c r="F127" s="295"/>
    </row>
    <row r="128" spans="1:6" ht="6" customHeight="1">
      <c r="A128" s="65"/>
      <c r="B128" s="78"/>
      <c r="C128" s="93"/>
      <c r="D128" s="296"/>
      <c r="E128" s="495"/>
      <c r="F128" s="318"/>
    </row>
    <row r="129" spans="1:6">
      <c r="A129" s="53" t="s">
        <v>98</v>
      </c>
      <c r="B129" s="61" t="s">
        <v>99</v>
      </c>
      <c r="C129" s="149">
        <v>16.41</v>
      </c>
      <c r="D129" s="451">
        <f>C129*0.97</f>
        <v>15.9177</v>
      </c>
      <c r="E129" s="450">
        <f>D129*0.95</f>
        <v>15.121815</v>
      </c>
      <c r="F129" s="319" t="s">
        <v>6</v>
      </c>
    </row>
    <row r="130" spans="1:6">
      <c r="A130" s="53" t="s">
        <v>101</v>
      </c>
      <c r="B130" s="61" t="s">
        <v>102</v>
      </c>
      <c r="C130" s="149">
        <v>24.25</v>
      </c>
      <c r="D130" s="451">
        <f>C130*0.97</f>
        <v>23.522500000000001</v>
      </c>
      <c r="E130" s="450">
        <f>D130*0.95</f>
        <v>22.346374999999998</v>
      </c>
      <c r="F130" s="319" t="s">
        <v>6</v>
      </c>
    </row>
    <row r="131" spans="1:6">
      <c r="A131" s="53" t="s">
        <v>103</v>
      </c>
      <c r="B131" s="61" t="s">
        <v>104</v>
      </c>
      <c r="C131" s="149">
        <v>26.29</v>
      </c>
      <c r="D131" s="451">
        <f>C131*0.97</f>
        <v>25.501299999999997</v>
      </c>
      <c r="E131" s="450">
        <f>D131*0.95</f>
        <v>24.226234999999996</v>
      </c>
      <c r="F131" s="319" t="s">
        <v>6</v>
      </c>
    </row>
    <row r="132" spans="1:6">
      <c r="A132" s="53"/>
      <c r="B132" s="61" t="s">
        <v>100</v>
      </c>
      <c r="C132" s="91"/>
      <c r="D132" s="297"/>
      <c r="E132" s="289"/>
      <c r="F132" s="320"/>
    </row>
    <row r="133" spans="1:6" ht="4.5" customHeight="1">
      <c r="A133" s="55"/>
      <c r="B133" s="79"/>
      <c r="C133" s="94"/>
      <c r="D133" s="298"/>
      <c r="E133" s="496"/>
      <c r="F133" s="321"/>
    </row>
    <row r="134" spans="1:6" ht="4.5" customHeight="1">
      <c r="A134" s="54"/>
      <c r="B134" s="62"/>
      <c r="C134" s="95"/>
      <c r="D134" s="384"/>
      <c r="E134" s="497"/>
      <c r="F134" s="323"/>
    </row>
    <row r="135" spans="1:6">
      <c r="A135" s="54" t="s">
        <v>51</v>
      </c>
      <c r="B135" s="61" t="s">
        <v>399</v>
      </c>
      <c r="C135" s="166">
        <v>30.13</v>
      </c>
      <c r="D135" s="451">
        <f>C135*0.97</f>
        <v>29.226099999999999</v>
      </c>
      <c r="E135" s="450">
        <f>D135*0.95</f>
        <v>27.764794999999996</v>
      </c>
      <c r="F135" s="322" t="s">
        <v>6</v>
      </c>
    </row>
    <row r="136" spans="1:6">
      <c r="A136" s="54" t="s">
        <v>52</v>
      </c>
      <c r="B136" s="61" t="s">
        <v>400</v>
      </c>
      <c r="C136" s="166">
        <v>47.62</v>
      </c>
      <c r="D136" s="451">
        <f>C136*0.97</f>
        <v>46.191399999999994</v>
      </c>
      <c r="E136" s="450">
        <f>D136*0.95</f>
        <v>43.881829999999994</v>
      </c>
      <c r="F136" s="322" t="s">
        <v>6</v>
      </c>
    </row>
    <row r="137" spans="1:6">
      <c r="A137" s="54" t="s">
        <v>53</v>
      </c>
      <c r="B137" s="61" t="s">
        <v>401</v>
      </c>
      <c r="C137" s="166">
        <v>51.88</v>
      </c>
      <c r="D137" s="451">
        <f>C137*0.97</f>
        <v>50.323599999999999</v>
      </c>
      <c r="E137" s="450">
        <f>D137*0.95</f>
        <v>47.807419999999993</v>
      </c>
      <c r="F137" s="322" t="s">
        <v>6</v>
      </c>
    </row>
    <row r="138" spans="1:6">
      <c r="A138" s="54"/>
      <c r="B138" s="62" t="s">
        <v>54</v>
      </c>
      <c r="C138" s="95"/>
      <c r="D138" s="299"/>
      <c r="E138" s="498"/>
      <c r="F138" s="323"/>
    </row>
    <row r="139" spans="1:6" ht="5.25" customHeight="1">
      <c r="A139" s="55"/>
      <c r="B139" s="79"/>
      <c r="C139" s="92"/>
      <c r="D139" s="300"/>
      <c r="E139" s="499"/>
      <c r="F139" s="324"/>
    </row>
    <row r="140" spans="1:6">
      <c r="A140" s="66" t="s">
        <v>24</v>
      </c>
      <c r="B140" s="81" t="s">
        <v>82</v>
      </c>
      <c r="C140" s="68"/>
      <c r="D140" s="100"/>
      <c r="E140" s="100"/>
      <c r="F140" s="69"/>
    </row>
    <row r="141" spans="1:6">
      <c r="A141" s="70" t="s">
        <v>25</v>
      </c>
      <c r="B141" s="71" t="s">
        <v>55</v>
      </c>
      <c r="C141" s="72"/>
      <c r="D141" s="101"/>
      <c r="E141" s="101"/>
      <c r="F141" s="73"/>
    </row>
    <row r="142" spans="1:6">
      <c r="A142" s="46"/>
      <c r="B142" s="42"/>
      <c r="C142" s="24"/>
      <c r="D142" s="96"/>
      <c r="E142" s="96"/>
      <c r="F142" s="44"/>
    </row>
    <row r="143" spans="1:6">
      <c r="A143" s="46"/>
      <c r="B143" s="42"/>
      <c r="C143" s="24"/>
      <c r="D143" s="96"/>
      <c r="E143" s="96"/>
      <c r="F143" s="44"/>
    </row>
    <row r="144" spans="1:6">
      <c r="A144" s="46"/>
      <c r="B144" s="42"/>
      <c r="C144" s="24"/>
      <c r="D144" s="96"/>
      <c r="E144" s="96"/>
      <c r="F144" s="44"/>
    </row>
    <row r="145" spans="1:6">
      <c r="A145" s="46"/>
      <c r="B145" s="42"/>
      <c r="C145" s="24"/>
      <c r="D145" s="96"/>
      <c r="E145" s="96"/>
      <c r="F145" s="44"/>
    </row>
    <row r="146" spans="1:6">
      <c r="A146" s="46"/>
      <c r="B146" s="42"/>
      <c r="C146" s="24"/>
      <c r="D146" s="96"/>
      <c r="E146" s="96"/>
      <c r="F146" s="44"/>
    </row>
    <row r="147" spans="1:6">
      <c r="A147" s="46"/>
      <c r="B147" s="42"/>
      <c r="C147" s="24"/>
      <c r="D147" s="96"/>
      <c r="E147" s="96"/>
      <c r="F147" s="44"/>
    </row>
    <row r="148" spans="1:6">
      <c r="A148" s="46"/>
      <c r="B148" s="42"/>
      <c r="C148" s="24"/>
      <c r="D148" s="96"/>
      <c r="E148" s="96"/>
      <c r="F148" s="44"/>
    </row>
    <row r="149" spans="1:6">
      <c r="A149" s="46"/>
      <c r="B149" s="42"/>
      <c r="C149" s="24"/>
      <c r="D149" s="96"/>
      <c r="E149" s="96"/>
      <c r="F149" s="44"/>
    </row>
    <row r="150" spans="1:6">
      <c r="A150" s="46"/>
      <c r="B150" s="42"/>
      <c r="C150" s="24"/>
      <c r="D150" s="96"/>
      <c r="E150" s="96"/>
      <c r="F150" s="44"/>
    </row>
    <row r="151" spans="1:6">
      <c r="A151" s="46"/>
      <c r="B151" s="42"/>
      <c r="C151" s="24"/>
      <c r="D151" s="96"/>
      <c r="E151" s="96"/>
      <c r="F151" s="44"/>
    </row>
    <row r="152" spans="1:6">
      <c r="A152" s="46"/>
      <c r="B152" s="42"/>
      <c r="C152" s="24"/>
      <c r="D152" s="96"/>
      <c r="E152" s="96"/>
      <c r="F152" s="44"/>
    </row>
    <row r="153" spans="1:6">
      <c r="A153" s="46"/>
      <c r="B153" s="42"/>
      <c r="C153" s="24"/>
      <c r="D153" s="96"/>
      <c r="E153" s="96"/>
      <c r="F153" s="44"/>
    </row>
    <row r="154" spans="1:6">
      <c r="A154" s="46"/>
      <c r="B154" s="42"/>
      <c r="C154" s="24"/>
      <c r="D154" s="96"/>
      <c r="E154" s="96"/>
      <c r="F154" s="44"/>
    </row>
    <row r="155" spans="1:6">
      <c r="A155" s="46"/>
      <c r="B155" s="42"/>
      <c r="C155" s="24"/>
      <c r="D155" s="96"/>
      <c r="E155" s="96"/>
      <c r="F155" s="44"/>
    </row>
    <row r="156" spans="1:6">
      <c r="A156" s="46"/>
      <c r="B156" s="42"/>
      <c r="C156" s="24"/>
      <c r="D156" s="96"/>
      <c r="E156" s="96"/>
      <c r="F156" s="44"/>
    </row>
    <row r="157" spans="1:6">
      <c r="A157" s="46"/>
      <c r="B157" s="42"/>
      <c r="C157" s="24"/>
      <c r="D157" s="96"/>
      <c r="E157" s="96"/>
      <c r="F157" s="44"/>
    </row>
    <row r="158" spans="1:6">
      <c r="A158" s="45"/>
      <c r="B158" s="24"/>
      <c r="C158" s="24"/>
      <c r="D158" s="96"/>
      <c r="E158" s="96"/>
      <c r="F158" s="24"/>
    </row>
    <row r="159" spans="1:6">
      <c r="A159" s="43"/>
      <c r="B159" s="24"/>
      <c r="C159" s="24"/>
      <c r="D159" s="96"/>
      <c r="E159" s="96"/>
      <c r="F159" s="24"/>
    </row>
    <row r="160" spans="1:6">
      <c r="A160" s="43"/>
      <c r="B160" s="24"/>
      <c r="C160" s="24"/>
      <c r="D160" s="96"/>
      <c r="E160" s="96"/>
      <c r="F160" s="24"/>
    </row>
    <row r="161" spans="1:6">
      <c r="A161" s="43"/>
      <c r="B161" s="24"/>
      <c r="C161" s="24"/>
      <c r="D161" s="96"/>
      <c r="E161" s="96"/>
      <c r="F161" s="24"/>
    </row>
    <row r="162" spans="1:6">
      <c r="A162" s="43"/>
      <c r="B162" s="24"/>
      <c r="C162" s="24"/>
      <c r="D162" s="96"/>
      <c r="E162" s="96"/>
      <c r="F162" s="24"/>
    </row>
    <row r="163" spans="1:6">
      <c r="A163" s="43"/>
      <c r="B163" s="24"/>
      <c r="C163" s="24"/>
      <c r="D163" s="96"/>
      <c r="E163" s="96"/>
      <c r="F163" s="24"/>
    </row>
    <row r="164" spans="1:6">
      <c r="A164" s="43"/>
      <c r="B164" s="24"/>
      <c r="C164" s="24"/>
      <c r="D164" s="96"/>
      <c r="E164" s="96"/>
      <c r="F164" s="24"/>
    </row>
    <row r="165" spans="1:6">
      <c r="A165" s="43"/>
      <c r="B165" s="24"/>
      <c r="C165" s="24"/>
      <c r="D165" s="96"/>
      <c r="E165" s="96"/>
      <c r="F165" s="24"/>
    </row>
    <row r="166" spans="1:6">
      <c r="A166" s="43"/>
      <c r="B166" s="24"/>
      <c r="C166" s="24"/>
      <c r="D166" s="96"/>
      <c r="E166" s="96"/>
      <c r="F166" s="24"/>
    </row>
    <row r="167" spans="1:6">
      <c r="A167" s="43"/>
      <c r="B167" s="24"/>
      <c r="C167" s="24"/>
      <c r="D167" s="96"/>
      <c r="E167" s="96"/>
      <c r="F167" s="24"/>
    </row>
    <row r="168" spans="1:6">
      <c r="A168" s="43"/>
      <c r="B168" s="24"/>
      <c r="C168" s="24"/>
      <c r="D168" s="96"/>
      <c r="E168" s="96"/>
      <c r="F168" s="24"/>
    </row>
    <row r="169" spans="1:6">
      <c r="A169" s="43"/>
      <c r="B169" s="24"/>
      <c r="C169" s="24"/>
      <c r="D169" s="96"/>
      <c r="E169" s="96"/>
      <c r="F169" s="24"/>
    </row>
    <row r="170" spans="1:6">
      <c r="A170" s="43"/>
      <c r="B170" s="24"/>
      <c r="C170" s="24"/>
      <c r="D170" s="96"/>
      <c r="E170" s="96"/>
      <c r="F170" s="24"/>
    </row>
    <row r="171" spans="1:6">
      <c r="A171" s="43"/>
      <c r="B171" s="24"/>
      <c r="C171" s="24"/>
      <c r="D171" s="96"/>
      <c r="E171" s="96"/>
      <c r="F171" s="24"/>
    </row>
    <row r="172" spans="1:6">
      <c r="A172" s="43"/>
      <c r="B172" s="24"/>
      <c r="C172" s="24"/>
      <c r="D172" s="96"/>
      <c r="E172" s="96"/>
      <c r="F172" s="24"/>
    </row>
    <row r="173" spans="1:6">
      <c r="A173" s="43"/>
      <c r="B173" s="24"/>
      <c r="C173" s="24"/>
      <c r="D173" s="96"/>
      <c r="E173" s="96"/>
      <c r="F173" s="24"/>
    </row>
    <row r="174" spans="1:6">
      <c r="A174" s="43"/>
      <c r="B174" s="24"/>
      <c r="C174" s="24"/>
      <c r="D174" s="96"/>
      <c r="E174" s="96"/>
      <c r="F174" s="24"/>
    </row>
    <row r="175" spans="1:6">
      <c r="A175" s="43"/>
      <c r="B175" s="24"/>
      <c r="C175" s="24"/>
      <c r="D175" s="96"/>
      <c r="E175" s="96"/>
      <c r="F175" s="24"/>
    </row>
    <row r="176" spans="1:6">
      <c r="A176" s="43"/>
      <c r="B176" s="24"/>
      <c r="C176" s="24"/>
      <c r="D176" s="96"/>
      <c r="E176" s="96"/>
      <c r="F176" s="24"/>
    </row>
    <row r="177" spans="1:6">
      <c r="A177" s="43"/>
      <c r="B177" s="24"/>
      <c r="C177" s="24"/>
      <c r="D177" s="96"/>
      <c r="E177" s="96"/>
      <c r="F177" s="24"/>
    </row>
    <row r="178" spans="1:6">
      <c r="A178" s="43"/>
      <c r="B178" s="24"/>
      <c r="C178" s="24"/>
      <c r="D178" s="96"/>
      <c r="E178" s="96"/>
      <c r="F178" s="24"/>
    </row>
  </sheetData>
  <mergeCells count="9">
    <mergeCell ref="A1:F1"/>
    <mergeCell ref="A2:F2"/>
    <mergeCell ref="A4:F4"/>
    <mergeCell ref="A9:A10"/>
    <mergeCell ref="B9:B10"/>
    <mergeCell ref="C9:F9"/>
    <mergeCell ref="A6:F6"/>
    <mergeCell ref="A7:F7"/>
    <mergeCell ref="A3:F3"/>
  </mergeCells>
  <printOptions horizontalCentered="1"/>
  <pageMargins left="0.19685039370078741" right="0.19685039370078741" top="0.39370078740157483" bottom="0.39370078740157483" header="0.31496062992125984" footer="0.11811023622047245"/>
  <pageSetup paperSize="9" scale="76" fitToHeight="3" orientation="portrait" r:id="rId1"/>
  <headerFooter alignWithMargins="0">
    <oddFooter>Page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050"/>
  <sheetViews>
    <sheetView view="pageBreakPreview" zoomScaleNormal="120" zoomScaleSheetLayoutView="100" workbookViewId="0">
      <pane xSplit="1" ySplit="10" topLeftCell="B11" activePane="bottomRight" state="frozen"/>
      <selection activeCell="B5" sqref="B5"/>
      <selection pane="topRight" activeCell="B5" sqref="B5"/>
      <selection pane="bottomLeft" activeCell="B5" sqref="B5"/>
      <selection pane="bottomRight" activeCell="G3" sqref="G3"/>
    </sheetView>
  </sheetViews>
  <sheetFormatPr baseColWidth="10" defaultColWidth="11.44140625" defaultRowHeight="13.2"/>
  <cols>
    <col min="1" max="1" width="11" style="2" customWidth="1"/>
    <col min="2" max="2" width="80.5546875" style="2" customWidth="1"/>
    <col min="3" max="3" width="9.77734375" style="123" customWidth="1"/>
    <col min="4" max="5" width="9.77734375" style="2" customWidth="1"/>
    <col min="6" max="6" width="9.5546875" style="2" customWidth="1"/>
    <col min="7" max="16384" width="11.44140625" style="2"/>
  </cols>
  <sheetData>
    <row r="1" spans="1:7" ht="15.75" customHeight="1">
      <c r="A1" s="518" t="s">
        <v>0</v>
      </c>
      <c r="B1" s="519"/>
      <c r="C1" s="519"/>
      <c r="D1" s="519"/>
      <c r="E1" s="519"/>
      <c r="F1" s="520"/>
    </row>
    <row r="2" spans="1:7" ht="22.5" customHeight="1">
      <c r="A2" s="511" t="str">
        <f>'ESSUYAGE-HYGIENE'!A2:F2</f>
        <v>Tarif GAES PLUS / Point E</v>
      </c>
      <c r="B2" s="512"/>
      <c r="C2" s="512"/>
      <c r="D2" s="512"/>
      <c r="E2" s="512"/>
      <c r="F2" s="513"/>
    </row>
    <row r="3" spans="1:7" ht="22.5" customHeight="1">
      <c r="A3" s="511" t="str">
        <f>'ESSUYAGE-HYGIENE'!A3</f>
        <v>Sélection  FEVRIER 2025</v>
      </c>
      <c r="B3" s="512"/>
      <c r="C3" s="512"/>
      <c r="D3" s="512"/>
      <c r="E3" s="512"/>
      <c r="F3" s="513"/>
    </row>
    <row r="4" spans="1:7" ht="13.5" customHeight="1">
      <c r="A4" s="521" t="str">
        <f>'ESSUYAGE-HYGIENE'!A4:F4</f>
        <v>2025 Mise à jour v3 du 13 02 2025 - application en date de commandes à partir du 15 Février 2025</v>
      </c>
      <c r="B4" s="522"/>
      <c r="C4" s="522"/>
      <c r="D4" s="522"/>
      <c r="E4" s="522"/>
      <c r="F4" s="523"/>
    </row>
    <row r="5" spans="1:7" ht="7.05" customHeight="1">
      <c r="A5" s="343"/>
      <c r="B5" s="343"/>
      <c r="C5" s="343"/>
      <c r="D5" s="343"/>
      <c r="E5" s="343"/>
      <c r="F5" s="343"/>
    </row>
    <row r="6" spans="1:7" ht="13.95" customHeight="1">
      <c r="A6" s="545" t="str">
        <f>'ESSUYAGE-HYGIENE'!A6</f>
        <v>Principe de fonctionnement franco sur des volumes de livraisons par 4 palettes en mixte produits.</v>
      </c>
      <c r="B6" s="546"/>
      <c r="C6" s="546"/>
      <c r="D6" s="546"/>
      <c r="E6" s="546"/>
      <c r="F6" s="547"/>
    </row>
    <row r="7" spans="1:7" ht="13.95" customHeight="1">
      <c r="A7" s="548" t="str">
        <f>'ESSUYAGE-HYGIENE'!A7</f>
        <v xml:space="preserve">Livraisons sur palettes Europe échangées à la livraison ou abandonnées contre facturation de 12,00 € HT/pièce. </v>
      </c>
      <c r="B7" s="549"/>
      <c r="C7" s="549"/>
      <c r="D7" s="549"/>
      <c r="E7" s="549"/>
      <c r="F7" s="550"/>
    </row>
    <row r="8" spans="1:7" ht="7.05" customHeight="1">
      <c r="A8" s="109"/>
      <c r="C8" s="120"/>
      <c r="D8" s="110"/>
      <c r="E8" s="110"/>
      <c r="F8" s="111"/>
    </row>
    <row r="9" spans="1:7" ht="20.25" customHeight="1">
      <c r="A9" s="541" t="s">
        <v>105</v>
      </c>
      <c r="B9" s="541" t="s">
        <v>106</v>
      </c>
      <c r="C9" s="543" t="str">
        <f>'ESSUYAGE-HYGIENE'!C9</f>
        <v>Pri x nets facturés HT par</v>
      </c>
      <c r="D9" s="543"/>
      <c r="E9" s="543"/>
      <c r="F9" s="543"/>
    </row>
    <row r="10" spans="1:7" ht="31.95" customHeight="1">
      <c r="A10" s="542"/>
      <c r="B10" s="542"/>
      <c r="C10" s="500" t="s">
        <v>368</v>
      </c>
      <c r="D10" s="500" t="s">
        <v>440</v>
      </c>
      <c r="E10" s="500" t="s">
        <v>441</v>
      </c>
      <c r="F10" s="500" t="s">
        <v>444</v>
      </c>
    </row>
    <row r="11" spans="1:7" ht="15.75" customHeight="1">
      <c r="A11" s="109"/>
      <c r="C11" s="120"/>
      <c r="D11" s="110"/>
      <c r="E11" s="110"/>
      <c r="F11" s="111"/>
    </row>
    <row r="12" spans="1:7" ht="15.75" customHeight="1">
      <c r="A12" s="453" t="s">
        <v>56</v>
      </c>
      <c r="B12" s="454"/>
      <c r="C12" s="18"/>
      <c r="D12" s="18"/>
      <c r="E12" s="18"/>
      <c r="F12" s="18"/>
    </row>
    <row r="13" spans="1:7" ht="6" customHeight="1">
      <c r="A13" s="115"/>
      <c r="B13" s="8"/>
      <c r="C13" s="455"/>
      <c r="D13" s="130"/>
      <c r="E13" s="130"/>
      <c r="F13" s="8"/>
    </row>
    <row r="14" spans="1:7" ht="15.75" customHeight="1">
      <c r="A14" s="12" t="s">
        <v>285</v>
      </c>
      <c r="B14" s="9" t="s">
        <v>287</v>
      </c>
      <c r="C14" s="182">
        <v>34.06</v>
      </c>
      <c r="D14" s="148">
        <f>C14*0.97</f>
        <v>33.038200000000003</v>
      </c>
      <c r="E14" s="450">
        <f>D14*0.95</f>
        <v>31.386290000000002</v>
      </c>
      <c r="F14" s="9" t="s">
        <v>16</v>
      </c>
      <c r="G14" s="313"/>
    </row>
    <row r="15" spans="1:7" ht="15.75" customHeight="1">
      <c r="A15" s="12"/>
      <c r="B15" s="9" t="s">
        <v>286</v>
      </c>
      <c r="C15" s="208">
        <f>C14/10</f>
        <v>3.4060000000000001</v>
      </c>
      <c r="D15" s="160">
        <f>D14/10</f>
        <v>3.3038200000000004</v>
      </c>
      <c r="E15" s="160">
        <f>E14/10</f>
        <v>3.1386290000000003</v>
      </c>
      <c r="F15" s="255" t="s">
        <v>288</v>
      </c>
    </row>
    <row r="16" spans="1:7" ht="6" customHeight="1">
      <c r="A16" s="116"/>
      <c r="B16" s="112"/>
      <c r="C16" s="456"/>
      <c r="D16" s="457"/>
      <c r="E16" s="457"/>
      <c r="F16" s="112"/>
      <c r="G16" s="313"/>
    </row>
    <row r="17" spans="1:7" ht="15.75" customHeight="1">
      <c r="A17" s="109"/>
      <c r="C17" s="120"/>
      <c r="D17" s="110"/>
      <c r="E17" s="110"/>
      <c r="F17" s="111"/>
      <c r="G17" s="313"/>
    </row>
    <row r="18" spans="1:7" ht="15.75" customHeight="1">
      <c r="A18" s="458" t="s">
        <v>58</v>
      </c>
      <c r="B18" s="459"/>
      <c r="C18" s="18"/>
      <c r="D18" s="18"/>
      <c r="E18" s="18"/>
      <c r="F18" s="18"/>
      <c r="G18" s="313"/>
    </row>
    <row r="19" spans="1:7" ht="5.25" customHeight="1">
      <c r="A19" s="113"/>
      <c r="B19" s="25"/>
      <c r="C19" s="460"/>
      <c r="D19" s="134"/>
      <c r="E19" s="134"/>
      <c r="F19" s="25"/>
      <c r="G19" s="313"/>
    </row>
    <row r="20" spans="1:7" ht="15.75" customHeight="1">
      <c r="A20" s="12" t="s">
        <v>291</v>
      </c>
      <c r="B20" s="9" t="s">
        <v>114</v>
      </c>
      <c r="C20" s="182">
        <v>53.1</v>
      </c>
      <c r="D20" s="148">
        <f>C20*0.97</f>
        <v>51.506999999999998</v>
      </c>
      <c r="E20" s="450">
        <f>D20*0.95</f>
        <v>48.931649999999998</v>
      </c>
      <c r="F20" s="9" t="s">
        <v>16</v>
      </c>
      <c r="G20" s="313"/>
    </row>
    <row r="21" spans="1:7" ht="15.75" customHeight="1">
      <c r="A21" s="12"/>
      <c r="B21" s="9" t="s">
        <v>290</v>
      </c>
      <c r="C21" s="208">
        <f>C20/20</f>
        <v>2.6550000000000002</v>
      </c>
      <c r="D21" s="160">
        <f>D20/20</f>
        <v>2.5753499999999998</v>
      </c>
      <c r="E21" s="160">
        <f>E20/20</f>
        <v>2.4465824999999999</v>
      </c>
      <c r="F21" s="255" t="s">
        <v>288</v>
      </c>
      <c r="G21" s="313"/>
    </row>
    <row r="22" spans="1:7" ht="7.05" customHeight="1">
      <c r="A22" s="114"/>
      <c r="B22" s="15"/>
      <c r="C22" s="461"/>
      <c r="D22" s="137"/>
      <c r="E22" s="137"/>
      <c r="F22" s="15"/>
      <c r="G22" s="313"/>
    </row>
    <row r="23" spans="1:7" ht="15.75" customHeight="1">
      <c r="A23" s="109"/>
      <c r="C23" s="120"/>
      <c r="D23" s="110"/>
      <c r="E23" s="110"/>
      <c r="F23" s="111"/>
      <c r="G23" s="313"/>
    </row>
    <row r="24" spans="1:7" ht="15.75" customHeight="1">
      <c r="A24" s="458" t="s">
        <v>59</v>
      </c>
      <c r="B24" s="459"/>
      <c r="C24" s="18"/>
      <c r="D24" s="18"/>
      <c r="E24" s="18"/>
      <c r="F24" s="18"/>
      <c r="G24" s="313"/>
    </row>
    <row r="25" spans="1:7" ht="7.05" customHeight="1">
      <c r="A25" s="115"/>
      <c r="B25" s="8"/>
      <c r="C25" s="455"/>
      <c r="D25" s="130"/>
      <c r="E25" s="130"/>
      <c r="F25" s="8"/>
      <c r="G25" s="313"/>
    </row>
    <row r="26" spans="1:7" ht="15.75" customHeight="1">
      <c r="A26" s="190" t="s">
        <v>60</v>
      </c>
      <c r="B26" s="9" t="s">
        <v>342</v>
      </c>
      <c r="C26" s="182">
        <v>49.5</v>
      </c>
      <c r="D26" s="148">
        <f>C26*0.97</f>
        <v>48.015000000000001</v>
      </c>
      <c r="E26" s="450">
        <f>D26*0.95</f>
        <v>45.614249999999998</v>
      </c>
      <c r="F26" s="9" t="s">
        <v>16</v>
      </c>
      <c r="G26" s="313"/>
    </row>
    <row r="27" spans="1:7" ht="15.75" customHeight="1">
      <c r="A27" s="190"/>
      <c r="B27" s="9" t="s">
        <v>343</v>
      </c>
      <c r="C27" s="208">
        <f>C26/10</f>
        <v>4.95</v>
      </c>
      <c r="D27" s="160">
        <f>D26/10</f>
        <v>4.8014999999999999</v>
      </c>
      <c r="E27" s="160">
        <f>E26/10</f>
        <v>4.5614249999999998</v>
      </c>
      <c r="F27" s="255" t="s">
        <v>288</v>
      </c>
      <c r="G27" s="313"/>
    </row>
    <row r="28" spans="1:7" ht="7.05" customHeight="1">
      <c r="A28" s="12"/>
      <c r="B28" s="9"/>
      <c r="C28" s="182"/>
      <c r="D28" s="148"/>
      <c r="E28" s="148"/>
      <c r="F28" s="9"/>
      <c r="G28" s="313"/>
    </row>
    <row r="29" spans="1:7" ht="15.75" customHeight="1">
      <c r="A29" s="12" t="s">
        <v>295</v>
      </c>
      <c r="B29" s="9" t="s">
        <v>292</v>
      </c>
      <c r="C29" s="182">
        <v>80.95</v>
      </c>
      <c r="D29" s="148">
        <f>C29*0.97</f>
        <v>78.521500000000003</v>
      </c>
      <c r="E29" s="450">
        <f>D29*0.95</f>
        <v>74.595425000000006</v>
      </c>
      <c r="F29" s="9" t="s">
        <v>16</v>
      </c>
      <c r="G29" s="313"/>
    </row>
    <row r="30" spans="1:7" ht="15.75" customHeight="1">
      <c r="A30" s="12"/>
      <c r="B30" s="9" t="s">
        <v>293</v>
      </c>
      <c r="C30" s="208">
        <f>C29/50</f>
        <v>1.619</v>
      </c>
      <c r="D30" s="160">
        <f>D29/50</f>
        <v>1.57043</v>
      </c>
      <c r="E30" s="160">
        <f>E29/50</f>
        <v>1.4919085000000001</v>
      </c>
      <c r="F30" s="255" t="s">
        <v>294</v>
      </c>
      <c r="G30" s="313"/>
    </row>
    <row r="31" spans="1:7" ht="7.05" customHeight="1">
      <c r="A31" s="12"/>
      <c r="B31" s="9"/>
      <c r="C31" s="182"/>
      <c r="D31" s="148"/>
      <c r="E31" s="148"/>
      <c r="F31" s="9"/>
      <c r="G31" s="313"/>
    </row>
    <row r="32" spans="1:7" ht="15.75" customHeight="1">
      <c r="A32" s="12" t="s">
        <v>298</v>
      </c>
      <c r="B32" s="9" t="s">
        <v>296</v>
      </c>
      <c r="C32" s="182">
        <v>103.68</v>
      </c>
      <c r="D32" s="148">
        <f>C32*0.97</f>
        <v>100.56960000000001</v>
      </c>
      <c r="E32" s="450">
        <f>D32*0.95</f>
        <v>95.541120000000006</v>
      </c>
      <c r="F32" s="9" t="s">
        <v>16</v>
      </c>
      <c r="G32" s="313"/>
    </row>
    <row r="33" spans="1:7" ht="15" customHeight="1">
      <c r="A33" s="12"/>
      <c r="B33" s="9" t="s">
        <v>297</v>
      </c>
      <c r="C33" s="208">
        <f>C32/50</f>
        <v>2.0736000000000003</v>
      </c>
      <c r="D33" s="160">
        <f>D32/50</f>
        <v>2.0113920000000003</v>
      </c>
      <c r="E33" s="160">
        <f>E32/50</f>
        <v>1.9108224</v>
      </c>
      <c r="F33" s="255" t="s">
        <v>294</v>
      </c>
      <c r="G33" s="313"/>
    </row>
    <row r="34" spans="1:7" ht="7.05" customHeight="1">
      <c r="A34" s="12"/>
      <c r="B34" s="9"/>
      <c r="C34" s="182"/>
      <c r="D34" s="148"/>
      <c r="E34" s="148"/>
      <c r="F34" s="9"/>
      <c r="G34" s="313"/>
    </row>
    <row r="35" spans="1:7" ht="15.75" customHeight="1">
      <c r="A35" s="12" t="s">
        <v>299</v>
      </c>
      <c r="B35" s="9" t="s">
        <v>300</v>
      </c>
      <c r="C35" s="182">
        <v>93.83</v>
      </c>
      <c r="D35" s="148">
        <f>C35*0.97</f>
        <v>91.01509999999999</v>
      </c>
      <c r="E35" s="450">
        <f>D35*0.95</f>
        <v>86.46434499999998</v>
      </c>
      <c r="F35" s="9" t="s">
        <v>16</v>
      </c>
      <c r="G35" s="313"/>
    </row>
    <row r="36" spans="1:7" ht="15.75" customHeight="1">
      <c r="A36" s="13"/>
      <c r="B36" s="9" t="s">
        <v>301</v>
      </c>
      <c r="C36" s="208">
        <f>C35/100</f>
        <v>0.93830000000000002</v>
      </c>
      <c r="D36" s="160">
        <f>D35/100</f>
        <v>0.91015099999999993</v>
      </c>
      <c r="E36" s="160">
        <f>E35/100</f>
        <v>0.86464344999999976</v>
      </c>
      <c r="F36" s="255" t="s">
        <v>294</v>
      </c>
      <c r="G36" s="313"/>
    </row>
    <row r="37" spans="1:7" ht="5.25" customHeight="1">
      <c r="A37" s="462"/>
      <c r="B37" s="15"/>
      <c r="C37" s="463"/>
      <c r="D37" s="464"/>
      <c r="E37" s="464"/>
      <c r="F37" s="15"/>
      <c r="G37" s="313"/>
    </row>
    <row r="38" spans="1:7" ht="15.75" customHeight="1">
      <c r="A38" s="4"/>
      <c r="B38" s="3"/>
      <c r="C38" s="121"/>
      <c r="D38" s="5"/>
      <c r="E38" s="5"/>
      <c r="F38" s="3"/>
      <c r="G38" s="313"/>
    </row>
    <row r="39" spans="1:7" ht="15.75" customHeight="1">
      <c r="A39" s="6" t="s">
        <v>57</v>
      </c>
      <c r="B39" s="7"/>
      <c r="C39" s="18"/>
      <c r="D39" s="18"/>
      <c r="E39" s="18"/>
      <c r="F39" s="18"/>
      <c r="G39" s="313"/>
    </row>
    <row r="40" spans="1:7" ht="5.25" customHeight="1">
      <c r="A40" s="115"/>
      <c r="B40" s="8"/>
      <c r="C40" s="241"/>
      <c r="D40" s="90"/>
      <c r="E40" s="130"/>
      <c r="F40" s="505"/>
      <c r="G40" s="313"/>
    </row>
    <row r="41" spans="1:7" ht="13.95" customHeight="1">
      <c r="A41" s="190" t="s">
        <v>116</v>
      </c>
      <c r="B41" s="9" t="s">
        <v>360</v>
      </c>
      <c r="C41" s="223">
        <v>18.97</v>
      </c>
      <c r="D41" s="181">
        <f>C41*0.97</f>
        <v>18.4009</v>
      </c>
      <c r="E41" s="508">
        <f>D41*0.95</f>
        <v>17.480854999999998</v>
      </c>
      <c r="F41" s="506" t="s">
        <v>16</v>
      </c>
      <c r="G41" s="313"/>
    </row>
    <row r="42" spans="1:7" ht="13.95" customHeight="1">
      <c r="A42" s="190"/>
      <c r="B42" s="9" t="s">
        <v>115</v>
      </c>
      <c r="C42" s="304">
        <f>C41/10</f>
        <v>1.8969999999999998</v>
      </c>
      <c r="D42" s="302">
        <f>D41/10</f>
        <v>1.84009</v>
      </c>
      <c r="E42" s="160">
        <f>E41/10</f>
        <v>1.7480854999999997</v>
      </c>
      <c r="F42" s="303" t="s">
        <v>289</v>
      </c>
      <c r="G42" s="313"/>
    </row>
    <row r="43" spans="1:7" ht="7.05" customHeight="1">
      <c r="A43" s="12"/>
      <c r="B43" s="9"/>
      <c r="C43" s="223"/>
      <c r="D43" s="181"/>
      <c r="E43" s="148"/>
      <c r="F43" s="506"/>
      <c r="G43" s="313"/>
    </row>
    <row r="44" spans="1:7" ht="13.95" customHeight="1">
      <c r="A44" s="190" t="s">
        <v>218</v>
      </c>
      <c r="B44" s="9" t="s">
        <v>219</v>
      </c>
      <c r="C44" s="223">
        <v>24.54</v>
      </c>
      <c r="D44" s="181">
        <f>C44*0.97</f>
        <v>23.803799999999999</v>
      </c>
      <c r="E44" s="508">
        <f>D44*0.95</f>
        <v>22.613609999999998</v>
      </c>
      <c r="F44" s="506" t="s">
        <v>16</v>
      </c>
      <c r="G44" s="313"/>
    </row>
    <row r="45" spans="1:7" ht="13.95" customHeight="1">
      <c r="A45" s="328"/>
      <c r="B45" s="9" t="s">
        <v>115</v>
      </c>
      <c r="C45" s="304">
        <f>C44/10</f>
        <v>2.4539999999999997</v>
      </c>
      <c r="D45" s="302">
        <f>D44/10</f>
        <v>2.3803799999999997</v>
      </c>
      <c r="E45" s="160">
        <f>E44/10</f>
        <v>2.261361</v>
      </c>
      <c r="F45" s="303" t="s">
        <v>289</v>
      </c>
      <c r="G45" s="313"/>
    </row>
    <row r="46" spans="1:7" ht="7.05" customHeight="1">
      <c r="A46" s="12"/>
      <c r="B46" s="9"/>
      <c r="C46" s="223"/>
      <c r="D46" s="181"/>
      <c r="E46" s="148"/>
      <c r="F46" s="506"/>
      <c r="G46" s="313"/>
    </row>
    <row r="47" spans="1:7" ht="13.95" customHeight="1">
      <c r="A47" s="190" t="s">
        <v>216</v>
      </c>
      <c r="B47" s="9" t="s">
        <v>217</v>
      </c>
      <c r="C47" s="223">
        <v>28.45</v>
      </c>
      <c r="D47" s="181">
        <f>C47*0.97</f>
        <v>27.596499999999999</v>
      </c>
      <c r="E47" s="508">
        <f>D47*0.95</f>
        <v>26.216674999999999</v>
      </c>
      <c r="F47" s="506" t="s">
        <v>16</v>
      </c>
      <c r="G47" s="313"/>
    </row>
    <row r="48" spans="1:7" ht="13.95" customHeight="1">
      <c r="A48" s="190"/>
      <c r="B48" s="9" t="s">
        <v>115</v>
      </c>
      <c r="C48" s="304">
        <f>C47/10</f>
        <v>2.8449999999999998</v>
      </c>
      <c r="D48" s="302">
        <f>D47/10</f>
        <v>2.7596499999999997</v>
      </c>
      <c r="E48" s="160">
        <f>E47/10</f>
        <v>2.6216675</v>
      </c>
      <c r="F48" s="303" t="s">
        <v>289</v>
      </c>
      <c r="G48" s="313"/>
    </row>
    <row r="49" spans="1:7" ht="7.05" customHeight="1">
      <c r="A49" s="328"/>
      <c r="B49" s="9"/>
      <c r="C49" s="345"/>
      <c r="D49" s="344"/>
      <c r="E49" s="160"/>
      <c r="F49" s="346"/>
      <c r="G49" s="313"/>
    </row>
    <row r="50" spans="1:7" ht="13.95" customHeight="1">
      <c r="A50" s="190" t="s">
        <v>358</v>
      </c>
      <c r="B50" s="9" t="s">
        <v>359</v>
      </c>
      <c r="C50" s="223">
        <v>54</v>
      </c>
      <c r="D50" s="181">
        <f>C50*0.97</f>
        <v>52.379999999999995</v>
      </c>
      <c r="E50" s="508">
        <f>D50*0.95</f>
        <v>49.760999999999996</v>
      </c>
      <c r="F50" s="506" t="s">
        <v>16</v>
      </c>
      <c r="G50" s="313"/>
    </row>
    <row r="51" spans="1:7" ht="13.95" customHeight="1">
      <c r="A51" s="328"/>
      <c r="B51" s="9" t="s">
        <v>387</v>
      </c>
      <c r="C51" s="304">
        <f>C50/10</f>
        <v>5.4</v>
      </c>
      <c r="D51" s="302">
        <f>D50/10</f>
        <v>5.2379999999999995</v>
      </c>
      <c r="E51" s="160">
        <f>E50/10</f>
        <v>4.9760999999999997</v>
      </c>
      <c r="F51" s="303" t="s">
        <v>289</v>
      </c>
      <c r="G51" s="313"/>
    </row>
    <row r="52" spans="1:7" ht="7.05" customHeight="1">
      <c r="A52" s="116"/>
      <c r="B52" s="112"/>
      <c r="C52" s="242"/>
      <c r="D52" s="119"/>
      <c r="E52" s="457"/>
      <c r="F52" s="507"/>
    </row>
    <row r="53" spans="1:7" ht="15.6">
      <c r="A53" s="1"/>
      <c r="B53" s="3"/>
      <c r="C53" s="120"/>
      <c r="D53" s="110"/>
      <c r="E53" s="110"/>
      <c r="F53" s="3"/>
    </row>
    <row r="54" spans="1:7" ht="15.6">
      <c r="A54" s="1"/>
      <c r="B54" s="3"/>
      <c r="C54" s="120"/>
      <c r="D54" s="110"/>
      <c r="E54" s="110"/>
      <c r="F54" s="3"/>
    </row>
    <row r="55" spans="1:7" ht="15.6">
      <c r="A55" s="1"/>
      <c r="B55" s="3"/>
      <c r="C55" s="120"/>
      <c r="D55" s="110"/>
      <c r="E55" s="110"/>
      <c r="F55" s="3"/>
    </row>
    <row r="56" spans="1:7" ht="15.6">
      <c r="A56" s="1"/>
      <c r="B56" s="3"/>
      <c r="C56" s="120"/>
      <c r="D56" s="110"/>
      <c r="E56" s="110"/>
      <c r="F56" s="3"/>
    </row>
    <row r="57" spans="1:7" ht="13.8">
      <c r="A57" s="465" t="str">
        <f>'ESSUYAGE-HYGIENE'!A380</f>
        <v>Attention : cette offre valable à date peut faire l'objet d'une révision en cas de variations des coûts matière, transport et emballages</v>
      </c>
      <c r="B57" s="466"/>
      <c r="C57" s="466"/>
      <c r="D57" s="466"/>
      <c r="E57" s="466"/>
      <c r="F57" s="467"/>
    </row>
    <row r="58" spans="1:7" ht="15.6">
      <c r="A58" s="1"/>
      <c r="B58" s="3"/>
      <c r="C58" s="122"/>
      <c r="D58" s="117"/>
      <c r="E58" s="117"/>
      <c r="F58" s="3"/>
    </row>
    <row r="59" spans="1:7" ht="15.6">
      <c r="A59" s="1"/>
      <c r="B59" s="3"/>
      <c r="C59" s="122"/>
      <c r="D59" s="117"/>
      <c r="E59" s="117"/>
      <c r="F59" s="3"/>
    </row>
    <row r="60" spans="1:7" ht="15.6">
      <c r="A60" s="1"/>
      <c r="B60" s="3"/>
      <c r="C60" s="122"/>
      <c r="D60" s="117"/>
      <c r="E60" s="117"/>
      <c r="F60" s="3"/>
    </row>
    <row r="61" spans="1:7" ht="15.6">
      <c r="A61" s="1"/>
      <c r="B61" s="3"/>
      <c r="C61" s="122"/>
      <c r="D61" s="117"/>
      <c r="E61" s="117"/>
      <c r="F61" s="3"/>
    </row>
    <row r="62" spans="1:7" ht="15.6">
      <c r="A62" s="1"/>
      <c r="B62" s="3"/>
      <c r="C62" s="122"/>
      <c r="D62" s="117"/>
      <c r="E62" s="117"/>
      <c r="F62" s="3"/>
    </row>
    <row r="63" spans="1:7" ht="15.6">
      <c r="A63" s="1"/>
      <c r="B63" s="3"/>
      <c r="C63" s="122"/>
      <c r="D63" s="117"/>
      <c r="E63" s="117"/>
      <c r="F63" s="3"/>
    </row>
    <row r="64" spans="1:7" ht="15.6">
      <c r="A64" s="1"/>
      <c r="B64" s="3"/>
      <c r="C64" s="122"/>
      <c r="D64" s="117"/>
      <c r="E64" s="117"/>
      <c r="F64" s="3"/>
    </row>
    <row r="65" spans="1:6" ht="15.6">
      <c r="A65" s="1"/>
      <c r="B65" s="3"/>
      <c r="C65" s="120"/>
      <c r="D65" s="110"/>
      <c r="E65" s="110"/>
      <c r="F65" s="111"/>
    </row>
    <row r="66" spans="1:6" ht="15.6">
      <c r="A66" s="1"/>
      <c r="B66" s="3"/>
      <c r="C66" s="120"/>
      <c r="D66" s="110"/>
      <c r="E66" s="110"/>
      <c r="F66" s="111"/>
    </row>
    <row r="67" spans="1:6" ht="15.6">
      <c r="A67" s="1"/>
      <c r="B67" s="3"/>
      <c r="C67" s="120"/>
      <c r="D67" s="110"/>
      <c r="E67" s="110"/>
      <c r="F67" s="111"/>
    </row>
    <row r="68" spans="1:6" ht="15.6">
      <c r="A68" s="1"/>
      <c r="B68" s="111"/>
      <c r="C68" s="120"/>
      <c r="D68" s="110"/>
      <c r="E68" s="110"/>
      <c r="F68" s="111"/>
    </row>
    <row r="69" spans="1:6" ht="15.6">
      <c r="A69" s="1"/>
      <c r="B69" s="111"/>
      <c r="C69" s="120"/>
      <c r="D69" s="110"/>
      <c r="E69" s="110"/>
      <c r="F69" s="111"/>
    </row>
    <row r="70" spans="1:6" ht="15.6">
      <c r="A70" s="1"/>
      <c r="B70" s="111"/>
      <c r="C70" s="120"/>
      <c r="D70" s="110"/>
      <c r="E70" s="110"/>
      <c r="F70" s="111"/>
    </row>
    <row r="71" spans="1:6" ht="15.6">
      <c r="A71" s="1"/>
      <c r="B71" s="3"/>
      <c r="C71" s="120"/>
      <c r="D71" s="110"/>
      <c r="E71" s="110"/>
      <c r="F71" s="3"/>
    </row>
    <row r="72" spans="1:6" ht="15.6">
      <c r="A72" s="1"/>
      <c r="B72" s="111"/>
      <c r="C72" s="120"/>
      <c r="D72" s="110"/>
      <c r="E72" s="110"/>
      <c r="F72" s="111"/>
    </row>
    <row r="73" spans="1:6" ht="15.6">
      <c r="A73" s="1"/>
      <c r="B73" s="111"/>
      <c r="C73" s="120"/>
      <c r="D73" s="110"/>
      <c r="E73" s="110"/>
      <c r="F73" s="111"/>
    </row>
    <row r="74" spans="1:6" ht="15.6">
      <c r="A74" s="1"/>
      <c r="B74" s="111"/>
      <c r="C74" s="120"/>
      <c r="D74" s="110"/>
      <c r="E74" s="110"/>
      <c r="F74" s="111"/>
    </row>
    <row r="75" spans="1:6" ht="15.6">
      <c r="A75" s="1"/>
      <c r="B75" s="111"/>
      <c r="C75" s="120"/>
      <c r="D75" s="110"/>
      <c r="E75" s="110"/>
      <c r="F75" s="111"/>
    </row>
    <row r="76" spans="1:6" ht="15.6">
      <c r="A76" s="1"/>
      <c r="B76" s="111"/>
      <c r="C76" s="120"/>
      <c r="D76" s="110"/>
      <c r="E76" s="110"/>
      <c r="F76" s="111"/>
    </row>
    <row r="77" spans="1:6" ht="15.6">
      <c r="A77" s="1"/>
      <c r="B77" s="111"/>
      <c r="C77" s="120"/>
      <c r="D77" s="110"/>
      <c r="E77" s="110"/>
      <c r="F77" s="111"/>
    </row>
    <row r="78" spans="1:6" ht="15.6">
      <c r="A78" s="1"/>
      <c r="B78" s="111"/>
      <c r="C78" s="120"/>
      <c r="D78" s="110"/>
      <c r="E78" s="110"/>
      <c r="F78" s="111"/>
    </row>
    <row r="79" spans="1:6" ht="15.6">
      <c r="A79" s="1"/>
      <c r="B79" s="111"/>
      <c r="C79" s="120"/>
      <c r="D79" s="110"/>
      <c r="E79" s="110"/>
      <c r="F79" s="111"/>
    </row>
    <row r="80" spans="1:6" ht="15.6">
      <c r="A80" s="1"/>
      <c r="B80" s="111"/>
      <c r="C80" s="120"/>
      <c r="D80" s="110"/>
      <c r="E80" s="110"/>
      <c r="F80" s="111"/>
    </row>
    <row r="81" spans="1:6" ht="15.6">
      <c r="A81" s="1"/>
      <c r="B81" s="111"/>
      <c r="C81" s="120"/>
      <c r="D81" s="110"/>
      <c r="E81" s="110"/>
      <c r="F81" s="111"/>
    </row>
    <row r="82" spans="1:6" ht="15.6">
      <c r="A82" s="1"/>
      <c r="B82" s="111"/>
      <c r="C82" s="120"/>
      <c r="D82" s="110"/>
      <c r="E82" s="110"/>
      <c r="F82" s="111"/>
    </row>
    <row r="83" spans="1:6" ht="15.6">
      <c r="A83" s="1"/>
      <c r="B83" s="111"/>
      <c r="C83" s="120"/>
      <c r="D83" s="110"/>
      <c r="E83" s="110"/>
      <c r="F83" s="111"/>
    </row>
    <row r="84" spans="1:6" ht="15.6">
      <c r="A84" s="1"/>
      <c r="B84" s="111"/>
      <c r="C84" s="120"/>
      <c r="D84" s="110"/>
      <c r="E84" s="110"/>
      <c r="F84" s="111"/>
    </row>
    <row r="85" spans="1:6" ht="15.6">
      <c r="A85" s="1"/>
      <c r="B85" s="111"/>
      <c r="C85" s="120"/>
      <c r="D85" s="110"/>
      <c r="E85" s="110"/>
      <c r="F85" s="111"/>
    </row>
    <row r="86" spans="1:6" ht="15.6">
      <c r="A86" s="1"/>
      <c r="B86" s="111"/>
      <c r="C86" s="120"/>
      <c r="D86" s="110"/>
      <c r="E86" s="110"/>
      <c r="F86" s="111"/>
    </row>
    <row r="87" spans="1:6" ht="15.6">
      <c r="A87" s="1"/>
      <c r="B87" s="111"/>
      <c r="C87" s="120"/>
      <c r="D87" s="110"/>
      <c r="E87" s="110"/>
      <c r="F87" s="111"/>
    </row>
    <row r="88" spans="1:6" ht="15.6">
      <c r="A88" s="1"/>
      <c r="B88" s="111"/>
      <c r="C88" s="120"/>
      <c r="D88" s="110"/>
      <c r="E88" s="110"/>
      <c r="F88" s="111"/>
    </row>
    <row r="89" spans="1:6" ht="15.6">
      <c r="A89" s="1"/>
      <c r="B89" s="111"/>
      <c r="C89" s="120"/>
      <c r="D89" s="110"/>
      <c r="E89" s="110"/>
      <c r="F89" s="111"/>
    </row>
    <row r="90" spans="1:6" ht="15.6">
      <c r="A90" s="1"/>
      <c r="B90" s="111"/>
      <c r="C90" s="120"/>
      <c r="D90" s="110"/>
      <c r="E90" s="110"/>
      <c r="F90" s="111"/>
    </row>
    <row r="91" spans="1:6" ht="15.6">
      <c r="A91" s="1"/>
      <c r="B91" s="111"/>
      <c r="C91" s="120"/>
      <c r="D91" s="110"/>
      <c r="E91" s="110"/>
      <c r="F91" s="111"/>
    </row>
    <row r="92" spans="1:6" ht="15.6">
      <c r="A92" s="1"/>
      <c r="B92" s="111"/>
      <c r="C92" s="120"/>
      <c r="D92" s="110"/>
      <c r="E92" s="110"/>
      <c r="F92" s="111"/>
    </row>
    <row r="93" spans="1:6" ht="15.6">
      <c r="A93" s="1"/>
      <c r="B93" s="111"/>
      <c r="C93" s="120"/>
      <c r="D93" s="110"/>
      <c r="E93" s="110"/>
      <c r="F93" s="111"/>
    </row>
    <row r="94" spans="1:6" ht="15.6">
      <c r="A94" s="1"/>
      <c r="B94" s="111"/>
      <c r="C94" s="120"/>
      <c r="D94" s="110"/>
      <c r="E94" s="110"/>
      <c r="F94" s="111"/>
    </row>
    <row r="95" spans="1:6" ht="15.6">
      <c r="A95" s="1"/>
      <c r="B95" s="111"/>
      <c r="C95" s="120"/>
      <c r="D95" s="110"/>
      <c r="E95" s="110"/>
      <c r="F95" s="111"/>
    </row>
    <row r="96" spans="1:6" ht="15.6">
      <c r="A96" s="1"/>
      <c r="B96" s="3"/>
      <c r="C96" s="120"/>
      <c r="D96" s="110"/>
      <c r="E96" s="110"/>
      <c r="F96" s="3"/>
    </row>
    <row r="97" spans="1:6" ht="15.6">
      <c r="A97" s="1"/>
      <c r="B97" s="3"/>
      <c r="C97" s="120"/>
      <c r="D97" s="110"/>
      <c r="E97" s="110"/>
      <c r="F97" s="3"/>
    </row>
    <row r="98" spans="1:6" ht="15.6">
      <c r="A98" s="118"/>
      <c r="B98" s="3"/>
      <c r="C98" s="120"/>
      <c r="D98" s="110"/>
      <c r="E98" s="110"/>
      <c r="F98" s="3"/>
    </row>
    <row r="99" spans="1:6" ht="15.6">
      <c r="A99" s="1"/>
      <c r="B99" s="3"/>
      <c r="C99" s="120"/>
      <c r="D99" s="110"/>
      <c r="E99" s="110"/>
      <c r="F99" s="3"/>
    </row>
    <row r="100" spans="1:6" ht="15.6">
      <c r="A100" s="1"/>
      <c r="B100" s="3"/>
      <c r="C100" s="120"/>
      <c r="D100" s="110"/>
      <c r="E100" s="110"/>
      <c r="F100" s="3"/>
    </row>
    <row r="101" spans="1:6" ht="15.6">
      <c r="A101" s="1"/>
      <c r="B101" s="3"/>
      <c r="C101" s="120"/>
      <c r="D101" s="110"/>
      <c r="E101" s="110"/>
      <c r="F101" s="3"/>
    </row>
    <row r="102" spans="1:6" ht="15.6">
      <c r="A102" s="1"/>
      <c r="B102" s="3"/>
      <c r="C102" s="120"/>
      <c r="D102" s="110"/>
      <c r="E102" s="110"/>
      <c r="F102" s="3"/>
    </row>
    <row r="103" spans="1:6" ht="15.6">
      <c r="A103" s="1"/>
      <c r="B103" s="3"/>
      <c r="C103" s="120"/>
      <c r="D103" s="110"/>
      <c r="E103" s="110"/>
      <c r="F103" s="3"/>
    </row>
    <row r="104" spans="1:6" ht="15.6">
      <c r="A104" s="1"/>
      <c r="B104" s="3"/>
      <c r="C104" s="120"/>
      <c r="D104" s="110"/>
      <c r="E104" s="110"/>
      <c r="F104" s="3"/>
    </row>
    <row r="105" spans="1:6" ht="15.6">
      <c r="A105" s="1"/>
      <c r="B105" s="3"/>
      <c r="C105" s="120"/>
      <c r="D105" s="110"/>
      <c r="E105" s="110"/>
      <c r="F105" s="3"/>
    </row>
    <row r="106" spans="1:6" ht="15.6">
      <c r="A106" s="1"/>
      <c r="B106" s="3"/>
      <c r="C106" s="122"/>
      <c r="D106" s="117"/>
      <c r="E106" s="117"/>
      <c r="F106" s="3"/>
    </row>
    <row r="107" spans="1:6" ht="15.6">
      <c r="A107" s="1"/>
      <c r="B107" s="3"/>
      <c r="C107" s="122"/>
      <c r="D107" s="117"/>
      <c r="E107" s="117"/>
      <c r="F107" s="3"/>
    </row>
    <row r="108" spans="1:6" ht="15.6">
      <c r="A108" s="1"/>
      <c r="B108" s="3"/>
      <c r="C108" s="122"/>
      <c r="D108" s="117"/>
      <c r="E108" s="117"/>
      <c r="F108" s="3"/>
    </row>
    <row r="109" spans="1:6" ht="15.6">
      <c r="A109" s="1"/>
      <c r="B109" s="3"/>
      <c r="C109" s="122"/>
      <c r="D109" s="117"/>
      <c r="E109" s="117"/>
      <c r="F109" s="3"/>
    </row>
    <row r="110" spans="1:6" ht="15.6">
      <c r="A110" s="1"/>
      <c r="B110" s="3"/>
      <c r="C110" s="122"/>
      <c r="D110" s="117"/>
      <c r="E110" s="117"/>
      <c r="F110" s="3"/>
    </row>
    <row r="111" spans="1:6" ht="15.6">
      <c r="A111" s="1"/>
      <c r="B111" s="3"/>
      <c r="C111" s="122"/>
      <c r="D111" s="117"/>
      <c r="E111" s="117"/>
      <c r="F111" s="3"/>
    </row>
    <row r="112" spans="1:6" ht="15.6">
      <c r="A112" s="1"/>
      <c r="B112" s="3"/>
      <c r="C112" s="122"/>
      <c r="D112" s="117"/>
      <c r="E112" s="117"/>
      <c r="F112" s="3"/>
    </row>
    <row r="113" spans="1:6" ht="15.6">
      <c r="A113" s="1"/>
      <c r="B113" s="3"/>
      <c r="C113" s="122"/>
      <c r="D113" s="117"/>
      <c r="E113" s="117"/>
      <c r="F113" s="3"/>
    </row>
    <row r="114" spans="1:6" ht="15.6">
      <c r="A114" s="1"/>
      <c r="B114" s="3"/>
      <c r="C114" s="122"/>
      <c r="D114" s="117"/>
      <c r="E114" s="117"/>
      <c r="F114" s="3"/>
    </row>
    <row r="115" spans="1:6" ht="15.6">
      <c r="A115" s="1"/>
      <c r="B115" s="3"/>
      <c r="C115" s="122"/>
      <c r="D115" s="117"/>
      <c r="E115" s="117"/>
      <c r="F115" s="3"/>
    </row>
    <row r="116" spans="1:6" ht="15.6">
      <c r="A116" s="1"/>
      <c r="B116" s="3"/>
      <c r="C116" s="122"/>
      <c r="D116" s="117"/>
      <c r="E116" s="117"/>
      <c r="F116" s="3"/>
    </row>
    <row r="117" spans="1:6" ht="15.6">
      <c r="A117" s="1"/>
      <c r="B117" s="3"/>
      <c r="C117" s="122"/>
      <c r="D117" s="117"/>
      <c r="E117" s="117"/>
      <c r="F117" s="3"/>
    </row>
    <row r="118" spans="1:6" ht="15.6">
      <c r="A118" s="1"/>
      <c r="B118" s="3"/>
      <c r="C118" s="122"/>
      <c r="D118" s="117"/>
      <c r="E118" s="117"/>
      <c r="F118" s="3"/>
    </row>
    <row r="119" spans="1:6" ht="15.6">
      <c r="A119" s="1"/>
      <c r="B119" s="3"/>
      <c r="C119" s="122"/>
      <c r="D119" s="117"/>
      <c r="E119" s="117"/>
      <c r="F119" s="3"/>
    </row>
    <row r="120" spans="1:6" ht="15.6">
      <c r="A120" s="1"/>
      <c r="B120" s="3"/>
      <c r="C120" s="122"/>
      <c r="D120" s="117"/>
      <c r="E120" s="117"/>
      <c r="F120" s="3"/>
    </row>
    <row r="121" spans="1:6" ht="15.6">
      <c r="A121" s="1"/>
      <c r="B121" s="3"/>
      <c r="C121" s="122"/>
      <c r="D121" s="117"/>
      <c r="E121" s="117"/>
      <c r="F121" s="3"/>
    </row>
    <row r="122" spans="1:6" ht="15.6">
      <c r="A122" s="1"/>
      <c r="B122" s="3"/>
      <c r="C122" s="122"/>
      <c r="D122" s="117"/>
      <c r="E122" s="117"/>
      <c r="F122" s="3"/>
    </row>
    <row r="123" spans="1:6" ht="15.6">
      <c r="A123" s="1"/>
      <c r="B123" s="3"/>
      <c r="C123" s="122"/>
      <c r="D123" s="117"/>
      <c r="E123" s="117"/>
      <c r="F123" s="3"/>
    </row>
    <row r="124" spans="1:6" ht="15.6">
      <c r="A124" s="1"/>
      <c r="B124" s="3"/>
      <c r="C124" s="4"/>
      <c r="D124" s="3"/>
      <c r="E124" s="3"/>
      <c r="F124" s="3"/>
    </row>
    <row r="125" spans="1:6" ht="15.6">
      <c r="A125" s="1"/>
      <c r="B125" s="3"/>
      <c r="C125" s="4"/>
      <c r="D125" s="3"/>
      <c r="E125" s="3"/>
      <c r="F125" s="3"/>
    </row>
    <row r="126" spans="1:6" ht="15.6">
      <c r="A126" s="1"/>
      <c r="B126" s="3"/>
      <c r="C126" s="4"/>
      <c r="D126" s="3"/>
      <c r="E126" s="3"/>
      <c r="F126" s="3"/>
    </row>
    <row r="127" spans="1:6" ht="15.6">
      <c r="A127" s="1"/>
      <c r="B127" s="3"/>
      <c r="C127" s="4"/>
      <c r="D127" s="3"/>
      <c r="E127" s="3"/>
      <c r="F127" s="3"/>
    </row>
    <row r="128" spans="1:6" ht="15.6">
      <c r="A128" s="1"/>
      <c r="B128" s="3"/>
      <c r="C128" s="4"/>
      <c r="D128" s="3"/>
      <c r="E128" s="3"/>
      <c r="F128" s="3"/>
    </row>
    <row r="129" spans="1:6" ht="15.6">
      <c r="A129" s="1"/>
      <c r="B129" s="3"/>
      <c r="C129" s="4"/>
      <c r="D129" s="3"/>
      <c r="E129" s="3"/>
      <c r="F129" s="3"/>
    </row>
    <row r="130" spans="1:6" ht="15.6">
      <c r="A130" s="1"/>
      <c r="B130" s="3"/>
      <c r="C130" s="4"/>
      <c r="D130" s="3"/>
      <c r="E130" s="3"/>
      <c r="F130" s="3"/>
    </row>
    <row r="131" spans="1:6" ht="15.6">
      <c r="A131" s="1"/>
      <c r="B131" s="3"/>
      <c r="C131" s="4"/>
      <c r="D131" s="3"/>
      <c r="E131" s="3"/>
      <c r="F131" s="3"/>
    </row>
    <row r="132" spans="1:6" ht="15.6">
      <c r="A132" s="1"/>
      <c r="B132" s="3"/>
      <c r="C132" s="4"/>
      <c r="D132" s="3"/>
      <c r="E132" s="3"/>
      <c r="F132" s="3"/>
    </row>
    <row r="133" spans="1:6" ht="15.6">
      <c r="A133" s="1"/>
    </row>
    <row r="134" spans="1:6" ht="15.6">
      <c r="A134" s="1"/>
    </row>
    <row r="135" spans="1:6" ht="15.6">
      <c r="A135" s="3"/>
    </row>
    <row r="136" spans="1:6" ht="15.6">
      <c r="A136" s="3"/>
    </row>
    <row r="137" spans="1:6" ht="15.6">
      <c r="A137" s="3"/>
    </row>
    <row r="138" spans="1:6" ht="15.6">
      <c r="A138" s="3"/>
    </row>
    <row r="139" spans="1:6" ht="15.6">
      <c r="A139" s="3"/>
    </row>
    <row r="140" spans="1:6" ht="15.6">
      <c r="A140" s="3"/>
    </row>
    <row r="141" spans="1:6" ht="15.6">
      <c r="A141" s="3"/>
    </row>
    <row r="142" spans="1:6" ht="15.6">
      <c r="A142" s="3"/>
    </row>
    <row r="143" spans="1:6" ht="15.6">
      <c r="A143" s="3"/>
    </row>
    <row r="144" spans="1:6" ht="15.6">
      <c r="A144" s="3"/>
    </row>
    <row r="145" spans="1:1" ht="15.6">
      <c r="A145" s="3"/>
    </row>
    <row r="146" spans="1:1" ht="15.6">
      <c r="A146" s="3"/>
    </row>
    <row r="147" spans="1:1" ht="15.6">
      <c r="A147" s="3"/>
    </row>
    <row r="148" spans="1:1" ht="15.6">
      <c r="A148" s="3"/>
    </row>
    <row r="149" spans="1:1" ht="15.6">
      <c r="A149" s="3"/>
    </row>
    <row r="150" spans="1:1" ht="15.6">
      <c r="A150" s="3"/>
    </row>
    <row r="151" spans="1:1" ht="15.6">
      <c r="A151" s="3"/>
    </row>
    <row r="152" spans="1:1" ht="15.6">
      <c r="A152" s="3"/>
    </row>
    <row r="153" spans="1:1" ht="15.6">
      <c r="A153" s="3"/>
    </row>
    <row r="154" spans="1:1" ht="15.6">
      <c r="A154" s="3"/>
    </row>
    <row r="155" spans="1:1" ht="15.6">
      <c r="A155" s="3"/>
    </row>
    <row r="156" spans="1:1" ht="15.6">
      <c r="A156" s="3"/>
    </row>
    <row r="157" spans="1:1" ht="15.6">
      <c r="A157" s="3"/>
    </row>
    <row r="158" spans="1:1" ht="15.6">
      <c r="A158" s="3"/>
    </row>
    <row r="159" spans="1:1" ht="15.6">
      <c r="A159" s="3"/>
    </row>
    <row r="160" spans="1:1" ht="15.6">
      <c r="A160" s="3"/>
    </row>
    <row r="161" spans="1:1" ht="15.6">
      <c r="A161" s="3"/>
    </row>
    <row r="162" spans="1:1" ht="15.6">
      <c r="A162" s="3"/>
    </row>
    <row r="163" spans="1:1" ht="15.6">
      <c r="A163" s="3"/>
    </row>
    <row r="164" spans="1:1" ht="15.6">
      <c r="A164" s="3"/>
    </row>
    <row r="165" spans="1:1" ht="15.6">
      <c r="A165" s="3"/>
    </row>
    <row r="166" spans="1:1" ht="15.6">
      <c r="A166" s="3"/>
    </row>
    <row r="167" spans="1:1" ht="15.6">
      <c r="A167" s="3"/>
    </row>
    <row r="168" spans="1:1" ht="15.6">
      <c r="A168" s="3"/>
    </row>
    <row r="169" spans="1:1" ht="15.6">
      <c r="A169" s="3"/>
    </row>
    <row r="170" spans="1:1" ht="15.6">
      <c r="A170" s="3"/>
    </row>
    <row r="171" spans="1:1" ht="15.6">
      <c r="A171" s="3"/>
    </row>
    <row r="172" spans="1:1" ht="15.6">
      <c r="A172" s="3"/>
    </row>
    <row r="173" spans="1:1" ht="15.6">
      <c r="A173" s="3"/>
    </row>
    <row r="174" spans="1:1" ht="15.6">
      <c r="A174" s="3"/>
    </row>
    <row r="175" spans="1:1" ht="15.6">
      <c r="A175" s="3"/>
    </row>
    <row r="176" spans="1:1" ht="15.6">
      <c r="A176" s="3"/>
    </row>
    <row r="177" spans="1:1" ht="15.6">
      <c r="A177" s="3"/>
    </row>
    <row r="178" spans="1:1" ht="15.6">
      <c r="A178" s="3"/>
    </row>
    <row r="179" spans="1:1" ht="15.6">
      <c r="A179" s="3"/>
    </row>
    <row r="180" spans="1:1" ht="15.6">
      <c r="A180" s="3"/>
    </row>
    <row r="181" spans="1:1" ht="15.6">
      <c r="A181" s="3"/>
    </row>
    <row r="182" spans="1:1" ht="15.6">
      <c r="A182" s="3"/>
    </row>
    <row r="183" spans="1:1" ht="15.6">
      <c r="A183" s="3"/>
    </row>
    <row r="184" spans="1:1" ht="15.6">
      <c r="A184" s="3"/>
    </row>
    <row r="185" spans="1:1" ht="15.6">
      <c r="A185" s="3"/>
    </row>
    <row r="186" spans="1:1" ht="15.6">
      <c r="A186" s="3"/>
    </row>
    <row r="187" spans="1:1" ht="15.6">
      <c r="A187" s="3"/>
    </row>
    <row r="188" spans="1:1" ht="15.6">
      <c r="A188" s="3"/>
    </row>
    <row r="189" spans="1:1" ht="15.6">
      <c r="A189" s="3"/>
    </row>
    <row r="190" spans="1:1" ht="15.6">
      <c r="A190" s="3"/>
    </row>
    <row r="191" spans="1:1" ht="15.6">
      <c r="A191" s="3"/>
    </row>
    <row r="192" spans="1:1" ht="15.6">
      <c r="A192" s="3"/>
    </row>
    <row r="193" spans="1:1" ht="15.6">
      <c r="A193" s="3"/>
    </row>
    <row r="194" spans="1:1" ht="15.6">
      <c r="A194" s="3"/>
    </row>
    <row r="195" spans="1:1" ht="15.6">
      <c r="A195" s="3"/>
    </row>
    <row r="196" spans="1:1" ht="15.6">
      <c r="A196" s="3"/>
    </row>
    <row r="197" spans="1:1" ht="15.6">
      <c r="A197" s="3"/>
    </row>
    <row r="198" spans="1:1" ht="15.6">
      <c r="A198" s="3"/>
    </row>
    <row r="199" spans="1:1" ht="15.6">
      <c r="A199" s="3"/>
    </row>
    <row r="200" spans="1:1" ht="15.6">
      <c r="A200" s="3"/>
    </row>
    <row r="201" spans="1:1" ht="15.6">
      <c r="A201" s="3"/>
    </row>
    <row r="202" spans="1:1" ht="15.6">
      <c r="A202" s="3"/>
    </row>
    <row r="203" spans="1:1" ht="15.6">
      <c r="A203" s="3"/>
    </row>
    <row r="204" spans="1:1" ht="15.6">
      <c r="A204" s="3"/>
    </row>
    <row r="205" spans="1:1" ht="15.6">
      <c r="A205" s="3"/>
    </row>
    <row r="206" spans="1:1" ht="15.6">
      <c r="A206" s="3"/>
    </row>
    <row r="207" spans="1:1" ht="15.6">
      <c r="A207" s="3"/>
    </row>
    <row r="208" spans="1:1" ht="15.6">
      <c r="A208" s="3"/>
    </row>
    <row r="209" spans="1:1" ht="15.6">
      <c r="A209" s="3"/>
    </row>
    <row r="210" spans="1:1" ht="15.6">
      <c r="A210" s="3"/>
    </row>
    <row r="211" spans="1:1" ht="15.6">
      <c r="A211" s="3"/>
    </row>
    <row r="212" spans="1:1" ht="15.6">
      <c r="A212" s="3"/>
    </row>
    <row r="213" spans="1:1" ht="15.6">
      <c r="A213" s="3"/>
    </row>
    <row r="214" spans="1:1" ht="15.6">
      <c r="A214" s="3"/>
    </row>
    <row r="215" spans="1:1" ht="15.6">
      <c r="A215" s="3"/>
    </row>
    <row r="216" spans="1:1" ht="15.6">
      <c r="A216" s="3"/>
    </row>
    <row r="217" spans="1:1" ht="15.6">
      <c r="A217" s="3"/>
    </row>
    <row r="218" spans="1:1" ht="15.6">
      <c r="A218" s="3"/>
    </row>
    <row r="219" spans="1:1" ht="15.6">
      <c r="A219" s="3"/>
    </row>
    <row r="220" spans="1:1" ht="15.6">
      <c r="A220" s="3"/>
    </row>
    <row r="221" spans="1:1" ht="15.6">
      <c r="A221" s="3"/>
    </row>
    <row r="222" spans="1:1" ht="15.6">
      <c r="A222" s="3"/>
    </row>
    <row r="223" spans="1:1" ht="15.6">
      <c r="A223" s="3"/>
    </row>
    <row r="224" spans="1:1" ht="15.6">
      <c r="A224" s="3"/>
    </row>
    <row r="225" spans="1:1" ht="15.6">
      <c r="A225" s="3"/>
    </row>
    <row r="226" spans="1:1" ht="15.6">
      <c r="A226" s="3"/>
    </row>
    <row r="227" spans="1:1" ht="15.6">
      <c r="A227" s="3"/>
    </row>
    <row r="228" spans="1:1" ht="15.6">
      <c r="A228" s="3"/>
    </row>
    <row r="229" spans="1:1" ht="15.6">
      <c r="A229" s="3"/>
    </row>
    <row r="230" spans="1:1" ht="15.6">
      <c r="A230" s="3"/>
    </row>
    <row r="231" spans="1:1" ht="15.6">
      <c r="A231" s="3"/>
    </row>
    <row r="232" spans="1:1" ht="15.6">
      <c r="A232" s="3"/>
    </row>
    <row r="233" spans="1:1" ht="15.6">
      <c r="A233" s="3"/>
    </row>
    <row r="234" spans="1:1" ht="15.6">
      <c r="A234" s="3"/>
    </row>
    <row r="235" spans="1:1" ht="15.6">
      <c r="A235" s="3"/>
    </row>
    <row r="236" spans="1:1" ht="15.6">
      <c r="A236" s="3"/>
    </row>
    <row r="237" spans="1:1" ht="15.6">
      <c r="A237" s="3"/>
    </row>
    <row r="238" spans="1:1" ht="15.6">
      <c r="A238" s="3"/>
    </row>
    <row r="239" spans="1:1" ht="15.6">
      <c r="A239" s="3"/>
    </row>
    <row r="240" spans="1:1" ht="15.6">
      <c r="A240" s="3"/>
    </row>
    <row r="241" spans="1:1" ht="15.6">
      <c r="A241" s="3"/>
    </row>
    <row r="242" spans="1:1" ht="15.6">
      <c r="A242" s="3"/>
    </row>
    <row r="243" spans="1:1" ht="15.6">
      <c r="A243" s="3"/>
    </row>
    <row r="244" spans="1:1" ht="15.6">
      <c r="A244" s="3"/>
    </row>
    <row r="245" spans="1:1" ht="15.6">
      <c r="A245" s="3"/>
    </row>
    <row r="246" spans="1:1" ht="15.6">
      <c r="A246" s="3"/>
    </row>
    <row r="247" spans="1:1" ht="15.6">
      <c r="A247" s="3"/>
    </row>
    <row r="248" spans="1:1" ht="15.6">
      <c r="A248" s="3"/>
    </row>
    <row r="249" spans="1:1" ht="15.6">
      <c r="A249" s="3"/>
    </row>
    <row r="250" spans="1:1" ht="15.6">
      <c r="A250" s="3"/>
    </row>
    <row r="251" spans="1:1" ht="15.6">
      <c r="A251" s="3"/>
    </row>
    <row r="252" spans="1:1" ht="15.6">
      <c r="A252" s="3"/>
    </row>
    <row r="253" spans="1:1" ht="15.6">
      <c r="A253" s="3"/>
    </row>
    <row r="254" spans="1:1" ht="15.6">
      <c r="A254" s="3"/>
    </row>
    <row r="255" spans="1:1" ht="15.6">
      <c r="A255" s="3"/>
    </row>
    <row r="256" spans="1:1" ht="15.6">
      <c r="A256" s="3"/>
    </row>
    <row r="257" spans="1:1" ht="15.6">
      <c r="A257" s="3"/>
    </row>
    <row r="258" spans="1:1" ht="15.6">
      <c r="A258" s="3"/>
    </row>
    <row r="259" spans="1:1" ht="15.6">
      <c r="A259" s="3"/>
    </row>
    <row r="260" spans="1:1" ht="15.6">
      <c r="A260" s="3"/>
    </row>
    <row r="261" spans="1:1" ht="15.6">
      <c r="A261" s="3"/>
    </row>
    <row r="262" spans="1:1" ht="15.6">
      <c r="A262" s="3"/>
    </row>
    <row r="263" spans="1:1" ht="15.6">
      <c r="A263" s="3"/>
    </row>
    <row r="264" spans="1:1" ht="15.6">
      <c r="A264" s="3"/>
    </row>
    <row r="265" spans="1:1" ht="15.6">
      <c r="A265" s="3"/>
    </row>
    <row r="266" spans="1:1" ht="15.6">
      <c r="A266" s="3"/>
    </row>
    <row r="267" spans="1:1" ht="15.6">
      <c r="A267" s="3"/>
    </row>
    <row r="268" spans="1:1" ht="15.6">
      <c r="A268" s="3"/>
    </row>
    <row r="269" spans="1:1" ht="15.6">
      <c r="A269" s="3"/>
    </row>
    <row r="270" spans="1:1" ht="15.6">
      <c r="A270" s="3"/>
    </row>
    <row r="271" spans="1:1" ht="15.6">
      <c r="A271" s="3"/>
    </row>
    <row r="272" spans="1:1" ht="15.6">
      <c r="A272" s="3"/>
    </row>
    <row r="273" spans="1:1" ht="15.6">
      <c r="A273" s="3"/>
    </row>
    <row r="274" spans="1:1" ht="15.6">
      <c r="A274" s="3"/>
    </row>
    <row r="275" spans="1:1" ht="15.6">
      <c r="A275" s="3"/>
    </row>
    <row r="276" spans="1:1" ht="15.6">
      <c r="A276" s="3"/>
    </row>
    <row r="277" spans="1:1" ht="15.6">
      <c r="A277" s="3"/>
    </row>
    <row r="278" spans="1:1" ht="15.6">
      <c r="A278" s="3"/>
    </row>
    <row r="279" spans="1:1" ht="15.6">
      <c r="A279" s="3"/>
    </row>
    <row r="280" spans="1:1" ht="15.6">
      <c r="A280" s="3"/>
    </row>
    <row r="281" spans="1:1" ht="15.6">
      <c r="A281" s="3"/>
    </row>
    <row r="282" spans="1:1" ht="15.6">
      <c r="A282" s="3"/>
    </row>
    <row r="283" spans="1:1" ht="15.6">
      <c r="A283" s="3"/>
    </row>
    <row r="284" spans="1:1" ht="15.6">
      <c r="A284" s="3"/>
    </row>
    <row r="285" spans="1:1" ht="15.6">
      <c r="A285" s="3"/>
    </row>
    <row r="286" spans="1:1" ht="15.6">
      <c r="A286" s="3"/>
    </row>
    <row r="287" spans="1:1" ht="15.6">
      <c r="A287" s="3"/>
    </row>
    <row r="288" spans="1:1" ht="15.6">
      <c r="A288" s="3"/>
    </row>
    <row r="289" spans="1:1" ht="15.6">
      <c r="A289" s="3"/>
    </row>
    <row r="290" spans="1:1" ht="15.6">
      <c r="A290" s="3"/>
    </row>
    <row r="291" spans="1:1" ht="15.6">
      <c r="A291" s="3"/>
    </row>
    <row r="292" spans="1:1" ht="15.6">
      <c r="A292" s="3"/>
    </row>
    <row r="293" spans="1:1" ht="15.6">
      <c r="A293" s="3"/>
    </row>
    <row r="294" spans="1:1" ht="15.6">
      <c r="A294" s="3"/>
    </row>
    <row r="295" spans="1:1" ht="15.6">
      <c r="A295" s="3"/>
    </row>
    <row r="296" spans="1:1" ht="15.6">
      <c r="A296" s="3"/>
    </row>
    <row r="297" spans="1:1" ht="15.6">
      <c r="A297" s="3"/>
    </row>
    <row r="298" spans="1:1" ht="15.6">
      <c r="A298" s="3"/>
    </row>
    <row r="299" spans="1:1" ht="15.6">
      <c r="A299" s="3"/>
    </row>
    <row r="300" spans="1:1" ht="15.6">
      <c r="A300" s="3"/>
    </row>
    <row r="301" spans="1:1" ht="15.6">
      <c r="A301" s="3"/>
    </row>
    <row r="302" spans="1:1" ht="15.6">
      <c r="A302" s="3"/>
    </row>
    <row r="303" spans="1:1" ht="15.6">
      <c r="A303" s="3"/>
    </row>
    <row r="304" spans="1:1" ht="15.6">
      <c r="A304" s="3"/>
    </row>
    <row r="305" spans="1:1" ht="15.6">
      <c r="A305" s="3"/>
    </row>
    <row r="306" spans="1:1" ht="15.6">
      <c r="A306" s="3"/>
    </row>
    <row r="307" spans="1:1" ht="15.6">
      <c r="A307" s="3"/>
    </row>
    <row r="308" spans="1:1" ht="15.6">
      <c r="A308" s="3"/>
    </row>
    <row r="309" spans="1:1" ht="15.6">
      <c r="A309" s="3"/>
    </row>
    <row r="310" spans="1:1" ht="15.6">
      <c r="A310" s="3"/>
    </row>
    <row r="311" spans="1:1" ht="15.6">
      <c r="A311" s="3"/>
    </row>
    <row r="312" spans="1:1" ht="15.6">
      <c r="A312" s="3"/>
    </row>
    <row r="313" spans="1:1" ht="15.6">
      <c r="A313" s="3"/>
    </row>
    <row r="314" spans="1:1" ht="15.6">
      <c r="A314" s="3"/>
    </row>
    <row r="315" spans="1:1" ht="15.6">
      <c r="A315" s="3"/>
    </row>
    <row r="316" spans="1:1" ht="15.6">
      <c r="A316" s="3"/>
    </row>
    <row r="317" spans="1:1" ht="15.6">
      <c r="A317" s="3"/>
    </row>
    <row r="318" spans="1:1" ht="15.6">
      <c r="A318" s="3"/>
    </row>
    <row r="319" spans="1:1" ht="15.6">
      <c r="A319" s="3"/>
    </row>
    <row r="320" spans="1:1" ht="15.6">
      <c r="A320" s="3"/>
    </row>
    <row r="321" spans="1:1" ht="15.6">
      <c r="A321" s="3"/>
    </row>
    <row r="322" spans="1:1" ht="15.6">
      <c r="A322" s="3"/>
    </row>
    <row r="323" spans="1:1" ht="15.6">
      <c r="A323" s="3"/>
    </row>
    <row r="324" spans="1:1" ht="15.6">
      <c r="A324" s="3"/>
    </row>
    <row r="325" spans="1:1" ht="15.6">
      <c r="A325" s="3"/>
    </row>
    <row r="326" spans="1:1" ht="15.6">
      <c r="A326" s="3"/>
    </row>
    <row r="327" spans="1:1" ht="15.6">
      <c r="A327" s="3"/>
    </row>
    <row r="328" spans="1:1" ht="15.6">
      <c r="A328" s="3"/>
    </row>
    <row r="329" spans="1:1" ht="15.6">
      <c r="A329" s="3"/>
    </row>
    <row r="330" spans="1:1" ht="15.6">
      <c r="A330" s="3"/>
    </row>
    <row r="331" spans="1:1" ht="15.6">
      <c r="A331" s="3"/>
    </row>
    <row r="332" spans="1:1" ht="15.6">
      <c r="A332" s="3"/>
    </row>
    <row r="333" spans="1:1" ht="15.6">
      <c r="A333" s="3"/>
    </row>
    <row r="334" spans="1:1" ht="15.6">
      <c r="A334" s="3"/>
    </row>
    <row r="335" spans="1:1" ht="15.6">
      <c r="A335" s="3"/>
    </row>
    <row r="336" spans="1:1" ht="15.6">
      <c r="A336" s="3"/>
    </row>
    <row r="337" spans="1:1" ht="15.6">
      <c r="A337" s="3"/>
    </row>
    <row r="338" spans="1:1" ht="15.6">
      <c r="A338" s="3"/>
    </row>
    <row r="339" spans="1:1" ht="15.6">
      <c r="A339" s="3"/>
    </row>
    <row r="340" spans="1:1" ht="15.6">
      <c r="A340" s="3"/>
    </row>
    <row r="341" spans="1:1" ht="15.6">
      <c r="A341" s="3"/>
    </row>
    <row r="342" spans="1:1" ht="15.6">
      <c r="A342" s="3"/>
    </row>
    <row r="343" spans="1:1" ht="15.6">
      <c r="A343" s="3"/>
    </row>
    <row r="344" spans="1:1" ht="15.6">
      <c r="A344" s="3"/>
    </row>
    <row r="345" spans="1:1" ht="15.6">
      <c r="A345" s="3"/>
    </row>
    <row r="346" spans="1:1" ht="15.6">
      <c r="A346" s="3"/>
    </row>
    <row r="347" spans="1:1" ht="15.6">
      <c r="A347" s="3"/>
    </row>
    <row r="348" spans="1:1" ht="15.6">
      <c r="A348" s="3"/>
    </row>
    <row r="349" spans="1:1" ht="15.6">
      <c r="A349" s="3"/>
    </row>
    <row r="350" spans="1:1" ht="15.6">
      <c r="A350" s="3"/>
    </row>
    <row r="351" spans="1:1" ht="15.6">
      <c r="A351" s="3"/>
    </row>
    <row r="352" spans="1:1" ht="15.6">
      <c r="A352" s="3"/>
    </row>
    <row r="353" spans="1:1" ht="15.6">
      <c r="A353" s="3"/>
    </row>
    <row r="354" spans="1:1" ht="15.6">
      <c r="A354" s="3"/>
    </row>
    <row r="355" spans="1:1" ht="15.6">
      <c r="A355" s="3"/>
    </row>
    <row r="356" spans="1:1" ht="15.6">
      <c r="A356" s="3"/>
    </row>
    <row r="357" spans="1:1" ht="15.6">
      <c r="A357" s="3"/>
    </row>
    <row r="358" spans="1:1" ht="15.6">
      <c r="A358" s="3"/>
    </row>
    <row r="359" spans="1:1" ht="15.6">
      <c r="A359" s="3"/>
    </row>
    <row r="360" spans="1:1" ht="15.6">
      <c r="A360" s="3"/>
    </row>
    <row r="361" spans="1:1" ht="15.6">
      <c r="A361" s="3"/>
    </row>
    <row r="362" spans="1:1" ht="15.6">
      <c r="A362" s="3"/>
    </row>
    <row r="363" spans="1:1" ht="15.6">
      <c r="A363" s="3"/>
    </row>
    <row r="364" spans="1:1" ht="15.6">
      <c r="A364" s="3"/>
    </row>
    <row r="365" spans="1:1" ht="15.6">
      <c r="A365" s="3"/>
    </row>
    <row r="366" spans="1:1" ht="15.6">
      <c r="A366" s="3"/>
    </row>
    <row r="367" spans="1:1" ht="15.6">
      <c r="A367" s="3"/>
    </row>
    <row r="368" spans="1:1" ht="15.6">
      <c r="A368" s="3"/>
    </row>
    <row r="369" spans="1:1" ht="15.6">
      <c r="A369" s="3"/>
    </row>
    <row r="370" spans="1:1" ht="15.6">
      <c r="A370" s="3"/>
    </row>
    <row r="371" spans="1:1" ht="15.6">
      <c r="A371" s="3"/>
    </row>
    <row r="372" spans="1:1" ht="15.6">
      <c r="A372" s="3"/>
    </row>
    <row r="373" spans="1:1" ht="15.6">
      <c r="A373" s="3"/>
    </row>
    <row r="374" spans="1:1" ht="15.6">
      <c r="A374" s="3"/>
    </row>
    <row r="375" spans="1:1" ht="15.6">
      <c r="A375" s="3"/>
    </row>
    <row r="376" spans="1:1" ht="15.6">
      <c r="A376" s="3"/>
    </row>
    <row r="377" spans="1:1" ht="15.6">
      <c r="A377" s="3"/>
    </row>
    <row r="378" spans="1:1" ht="15.6">
      <c r="A378" s="3"/>
    </row>
    <row r="379" spans="1:1" ht="15.6">
      <c r="A379" s="3"/>
    </row>
    <row r="380" spans="1:1" ht="15.6">
      <c r="A380" s="3"/>
    </row>
    <row r="381" spans="1:1" ht="15.6">
      <c r="A381" s="3"/>
    </row>
    <row r="382" spans="1:1" ht="15.6">
      <c r="A382" s="3"/>
    </row>
    <row r="383" spans="1:1" ht="15.6">
      <c r="A383" s="3"/>
    </row>
    <row r="384" spans="1:1" ht="15.6">
      <c r="A384" s="3"/>
    </row>
    <row r="385" spans="1:1" ht="15.6">
      <c r="A385" s="3"/>
    </row>
    <row r="386" spans="1:1" ht="15.6">
      <c r="A386" s="3"/>
    </row>
    <row r="387" spans="1:1" ht="15.6">
      <c r="A387" s="3"/>
    </row>
    <row r="388" spans="1:1" ht="15.6">
      <c r="A388" s="3"/>
    </row>
    <row r="389" spans="1:1" ht="15.6">
      <c r="A389" s="3"/>
    </row>
    <row r="390" spans="1:1" ht="15.6">
      <c r="A390" s="3"/>
    </row>
    <row r="391" spans="1:1" ht="15.6">
      <c r="A391" s="3"/>
    </row>
    <row r="392" spans="1:1" ht="15.6">
      <c r="A392" s="3"/>
    </row>
    <row r="393" spans="1:1" ht="15.6">
      <c r="A393" s="3"/>
    </row>
    <row r="394" spans="1:1" ht="15.6">
      <c r="A394" s="3"/>
    </row>
    <row r="395" spans="1:1" ht="15.6">
      <c r="A395" s="3"/>
    </row>
    <row r="396" spans="1:1" ht="15.6">
      <c r="A396" s="3"/>
    </row>
    <row r="397" spans="1:1" ht="15.6">
      <c r="A397" s="3"/>
    </row>
    <row r="398" spans="1:1" ht="15.6">
      <c r="A398" s="3"/>
    </row>
    <row r="399" spans="1:1" ht="15.6">
      <c r="A399" s="3"/>
    </row>
    <row r="400" spans="1:1" ht="15.6">
      <c r="A400" s="3"/>
    </row>
    <row r="401" spans="1:1" ht="15.6">
      <c r="A401" s="3"/>
    </row>
    <row r="402" spans="1:1" ht="15.6">
      <c r="A402" s="3"/>
    </row>
    <row r="403" spans="1:1" ht="15.6">
      <c r="A403" s="3"/>
    </row>
    <row r="404" spans="1:1" ht="15.6">
      <c r="A404" s="3"/>
    </row>
    <row r="405" spans="1:1" ht="15.6">
      <c r="A405" s="3"/>
    </row>
    <row r="406" spans="1:1" ht="15.6">
      <c r="A406" s="3"/>
    </row>
    <row r="407" spans="1:1" ht="15.6">
      <c r="A407" s="3"/>
    </row>
    <row r="408" spans="1:1" ht="15.6">
      <c r="A408" s="3"/>
    </row>
    <row r="409" spans="1:1" ht="15.6">
      <c r="A409" s="3"/>
    </row>
    <row r="410" spans="1:1" ht="15.6">
      <c r="A410" s="3"/>
    </row>
    <row r="411" spans="1:1" ht="15.6">
      <c r="A411" s="3"/>
    </row>
    <row r="412" spans="1:1" ht="15.6">
      <c r="A412" s="3"/>
    </row>
    <row r="413" spans="1:1" ht="15.6">
      <c r="A413" s="3"/>
    </row>
    <row r="414" spans="1:1" ht="15.6">
      <c r="A414" s="3"/>
    </row>
    <row r="415" spans="1:1" ht="15.6">
      <c r="A415" s="3"/>
    </row>
    <row r="416" spans="1:1" ht="15.6">
      <c r="A416" s="3"/>
    </row>
    <row r="417" spans="1:1" ht="15.6">
      <c r="A417" s="3"/>
    </row>
    <row r="418" spans="1:1" ht="15.6">
      <c r="A418" s="3"/>
    </row>
    <row r="419" spans="1:1" ht="15.6">
      <c r="A419" s="3"/>
    </row>
    <row r="420" spans="1:1" ht="15.6">
      <c r="A420" s="3"/>
    </row>
    <row r="421" spans="1:1" ht="15.6">
      <c r="A421" s="3"/>
    </row>
    <row r="422" spans="1:1" ht="15.6">
      <c r="A422" s="3"/>
    </row>
    <row r="423" spans="1:1" ht="15.6">
      <c r="A423" s="3"/>
    </row>
    <row r="424" spans="1:1" ht="15.6">
      <c r="A424" s="3"/>
    </row>
    <row r="425" spans="1:1" ht="15.6">
      <c r="A425" s="3"/>
    </row>
    <row r="426" spans="1:1" ht="15.6">
      <c r="A426" s="3"/>
    </row>
    <row r="427" spans="1:1" ht="15.6">
      <c r="A427" s="3"/>
    </row>
    <row r="428" spans="1:1" ht="15.6">
      <c r="A428" s="3"/>
    </row>
    <row r="429" spans="1:1" ht="15.6">
      <c r="A429" s="3"/>
    </row>
    <row r="430" spans="1:1" ht="15.6">
      <c r="A430" s="3"/>
    </row>
    <row r="431" spans="1:1" ht="15.6">
      <c r="A431" s="3"/>
    </row>
    <row r="432" spans="1:1" ht="15.6">
      <c r="A432" s="3"/>
    </row>
    <row r="433" spans="1:1" ht="15.6">
      <c r="A433" s="3"/>
    </row>
    <row r="434" spans="1:1" ht="15.6">
      <c r="A434" s="3"/>
    </row>
    <row r="435" spans="1:1" ht="15.6">
      <c r="A435" s="3"/>
    </row>
    <row r="436" spans="1:1" ht="15.6">
      <c r="A436" s="3"/>
    </row>
    <row r="437" spans="1:1" ht="15.6">
      <c r="A437" s="3"/>
    </row>
    <row r="438" spans="1:1" ht="15.6">
      <c r="A438" s="3"/>
    </row>
    <row r="439" spans="1:1" ht="15.6">
      <c r="A439" s="3"/>
    </row>
    <row r="440" spans="1:1" ht="15.6">
      <c r="A440" s="3"/>
    </row>
    <row r="441" spans="1:1" ht="15.6">
      <c r="A441" s="3"/>
    </row>
    <row r="442" spans="1:1" ht="15.6">
      <c r="A442" s="3"/>
    </row>
    <row r="443" spans="1:1" ht="15.6">
      <c r="A443" s="3"/>
    </row>
    <row r="444" spans="1:1" ht="15.6">
      <c r="A444" s="3"/>
    </row>
    <row r="445" spans="1:1" ht="15.6">
      <c r="A445" s="3"/>
    </row>
    <row r="446" spans="1:1" ht="15.6">
      <c r="A446" s="3"/>
    </row>
    <row r="447" spans="1:1" ht="15.6">
      <c r="A447" s="3"/>
    </row>
    <row r="448" spans="1:1" ht="15.6">
      <c r="A448" s="3"/>
    </row>
    <row r="449" spans="1:1" ht="15.6">
      <c r="A449" s="3"/>
    </row>
    <row r="450" spans="1:1" ht="15.6">
      <c r="A450" s="3"/>
    </row>
    <row r="451" spans="1:1" ht="15.6">
      <c r="A451" s="3"/>
    </row>
    <row r="452" spans="1:1" ht="15.6">
      <c r="A452" s="3"/>
    </row>
    <row r="453" spans="1:1" ht="15.6">
      <c r="A453" s="3"/>
    </row>
    <row r="454" spans="1:1" ht="15.6">
      <c r="A454" s="3"/>
    </row>
    <row r="455" spans="1:1" ht="15.6">
      <c r="A455" s="3"/>
    </row>
    <row r="456" spans="1:1" ht="15.6">
      <c r="A456" s="3"/>
    </row>
    <row r="457" spans="1:1" ht="15.6">
      <c r="A457" s="3"/>
    </row>
    <row r="458" spans="1:1" ht="15.6">
      <c r="A458" s="3"/>
    </row>
    <row r="459" spans="1:1" ht="15.6">
      <c r="A459" s="3"/>
    </row>
    <row r="460" spans="1:1" ht="15.6">
      <c r="A460" s="3"/>
    </row>
    <row r="461" spans="1:1" ht="15.6">
      <c r="A461" s="3"/>
    </row>
    <row r="462" spans="1:1" ht="15.6">
      <c r="A462" s="3"/>
    </row>
    <row r="463" spans="1:1" ht="15.6">
      <c r="A463" s="3"/>
    </row>
    <row r="464" spans="1:1" ht="15.6">
      <c r="A464" s="3"/>
    </row>
    <row r="465" spans="1:1" ht="15.6">
      <c r="A465" s="3"/>
    </row>
    <row r="466" spans="1:1" ht="15.6">
      <c r="A466" s="3"/>
    </row>
    <row r="467" spans="1:1" ht="15.6">
      <c r="A467" s="3"/>
    </row>
    <row r="468" spans="1:1" ht="15.6">
      <c r="A468" s="3"/>
    </row>
    <row r="469" spans="1:1" ht="15.6">
      <c r="A469" s="3"/>
    </row>
    <row r="470" spans="1:1" ht="15.6">
      <c r="A470" s="3"/>
    </row>
    <row r="471" spans="1:1" ht="15.6">
      <c r="A471" s="3"/>
    </row>
    <row r="472" spans="1:1" ht="15.6">
      <c r="A472" s="3"/>
    </row>
    <row r="473" spans="1:1" ht="15.6">
      <c r="A473" s="3"/>
    </row>
    <row r="474" spans="1:1" ht="15.6">
      <c r="A474" s="3"/>
    </row>
    <row r="475" spans="1:1" ht="15.6">
      <c r="A475" s="3"/>
    </row>
    <row r="476" spans="1:1" ht="15.6">
      <c r="A476" s="3"/>
    </row>
    <row r="477" spans="1:1" ht="15.6">
      <c r="A477" s="3"/>
    </row>
    <row r="478" spans="1:1" ht="15.6">
      <c r="A478" s="3"/>
    </row>
    <row r="479" spans="1:1" ht="15.6">
      <c r="A479" s="3"/>
    </row>
    <row r="480" spans="1:1" ht="15.6">
      <c r="A480" s="3"/>
    </row>
    <row r="481" spans="1:1" ht="15.6">
      <c r="A481" s="3"/>
    </row>
    <row r="482" spans="1:1" ht="15.6">
      <c r="A482" s="3"/>
    </row>
    <row r="483" spans="1:1" ht="15.6">
      <c r="A483" s="3"/>
    </row>
    <row r="484" spans="1:1" ht="15.6">
      <c r="A484" s="3"/>
    </row>
    <row r="485" spans="1:1" ht="15.6">
      <c r="A485" s="3"/>
    </row>
    <row r="486" spans="1:1" ht="15.6">
      <c r="A486" s="3"/>
    </row>
    <row r="487" spans="1:1" ht="15.6">
      <c r="A487" s="3"/>
    </row>
    <row r="488" spans="1:1" ht="15.6">
      <c r="A488" s="3"/>
    </row>
    <row r="489" spans="1:1" ht="15.6">
      <c r="A489" s="3"/>
    </row>
    <row r="490" spans="1:1" ht="15.6">
      <c r="A490" s="3"/>
    </row>
    <row r="491" spans="1:1" ht="15.6">
      <c r="A491" s="3"/>
    </row>
    <row r="492" spans="1:1" ht="15.6">
      <c r="A492" s="3"/>
    </row>
    <row r="493" spans="1:1" ht="15.6">
      <c r="A493" s="3"/>
    </row>
    <row r="494" spans="1:1" ht="15.6">
      <c r="A494" s="3"/>
    </row>
    <row r="495" spans="1:1" ht="15.6">
      <c r="A495" s="3"/>
    </row>
    <row r="496" spans="1:1" ht="15.6">
      <c r="A496" s="3"/>
    </row>
    <row r="497" spans="1:1" ht="15.6">
      <c r="A497" s="3"/>
    </row>
    <row r="498" spans="1:1" ht="15.6">
      <c r="A498" s="3"/>
    </row>
    <row r="499" spans="1:1" ht="15.6">
      <c r="A499" s="3"/>
    </row>
    <row r="500" spans="1:1" ht="15.6">
      <c r="A500" s="3"/>
    </row>
    <row r="501" spans="1:1" ht="15.6">
      <c r="A501" s="3"/>
    </row>
    <row r="502" spans="1:1" ht="15.6">
      <c r="A502" s="3"/>
    </row>
    <row r="503" spans="1:1" ht="15.6">
      <c r="A503" s="3"/>
    </row>
    <row r="504" spans="1:1" ht="15.6">
      <c r="A504" s="3"/>
    </row>
    <row r="505" spans="1:1" ht="15.6">
      <c r="A505" s="3"/>
    </row>
    <row r="506" spans="1:1" ht="15.6">
      <c r="A506" s="3"/>
    </row>
    <row r="507" spans="1:1" ht="15.6">
      <c r="A507" s="3"/>
    </row>
    <row r="508" spans="1:1" ht="15.6">
      <c r="A508" s="3"/>
    </row>
    <row r="509" spans="1:1" ht="15.6">
      <c r="A509" s="3"/>
    </row>
    <row r="510" spans="1:1" ht="15.6">
      <c r="A510" s="3"/>
    </row>
    <row r="511" spans="1:1" ht="15.6">
      <c r="A511" s="3"/>
    </row>
    <row r="512" spans="1:1" ht="15.6">
      <c r="A512" s="3"/>
    </row>
    <row r="513" spans="1:1" ht="15.6">
      <c r="A513" s="3"/>
    </row>
    <row r="514" spans="1:1" ht="15.6">
      <c r="A514" s="3"/>
    </row>
    <row r="515" spans="1:1" ht="15.6">
      <c r="A515" s="3"/>
    </row>
    <row r="516" spans="1:1" ht="15.6">
      <c r="A516" s="3"/>
    </row>
    <row r="517" spans="1:1" ht="15.6">
      <c r="A517" s="3"/>
    </row>
    <row r="518" spans="1:1" ht="15.6">
      <c r="A518" s="3"/>
    </row>
    <row r="519" spans="1:1" ht="15.6">
      <c r="A519" s="3"/>
    </row>
    <row r="520" spans="1:1" ht="15.6">
      <c r="A520" s="3"/>
    </row>
    <row r="521" spans="1:1" ht="15.6">
      <c r="A521" s="3"/>
    </row>
    <row r="522" spans="1:1" ht="15.6">
      <c r="A522" s="3"/>
    </row>
    <row r="523" spans="1:1" ht="15.6">
      <c r="A523" s="3"/>
    </row>
    <row r="524" spans="1:1" ht="15.6">
      <c r="A524" s="3"/>
    </row>
    <row r="525" spans="1:1" ht="15.6">
      <c r="A525" s="3"/>
    </row>
    <row r="526" spans="1:1" ht="15.6">
      <c r="A526" s="3"/>
    </row>
    <row r="527" spans="1:1" ht="15.6">
      <c r="A527" s="3"/>
    </row>
    <row r="528" spans="1:1" ht="15.6">
      <c r="A528" s="3"/>
    </row>
    <row r="529" spans="1:1" ht="15.6">
      <c r="A529" s="3"/>
    </row>
    <row r="530" spans="1:1" ht="15.6">
      <c r="A530" s="3"/>
    </row>
    <row r="531" spans="1:1" ht="15.6">
      <c r="A531" s="3"/>
    </row>
    <row r="532" spans="1:1" ht="15.6">
      <c r="A532" s="3"/>
    </row>
    <row r="533" spans="1:1" ht="15.6">
      <c r="A533" s="3"/>
    </row>
    <row r="534" spans="1:1" ht="15.6">
      <c r="A534" s="3"/>
    </row>
    <row r="535" spans="1:1" ht="15.6">
      <c r="A535" s="3"/>
    </row>
    <row r="536" spans="1:1" ht="15.6">
      <c r="A536" s="3"/>
    </row>
    <row r="537" spans="1:1" ht="15.6">
      <c r="A537" s="3"/>
    </row>
    <row r="538" spans="1:1" ht="15.6">
      <c r="A538" s="3"/>
    </row>
    <row r="539" spans="1:1" ht="15.6">
      <c r="A539" s="3"/>
    </row>
    <row r="540" spans="1:1" ht="15.6">
      <c r="A540" s="3"/>
    </row>
    <row r="541" spans="1:1" ht="15.6">
      <c r="A541" s="3"/>
    </row>
    <row r="542" spans="1:1" ht="15.6">
      <c r="A542" s="3"/>
    </row>
    <row r="543" spans="1:1" ht="15.6">
      <c r="A543" s="3"/>
    </row>
    <row r="544" spans="1:1" ht="15.6">
      <c r="A544" s="3"/>
    </row>
    <row r="545" spans="1:1" ht="15.6">
      <c r="A545" s="3"/>
    </row>
    <row r="546" spans="1:1" ht="15.6">
      <c r="A546" s="3"/>
    </row>
    <row r="547" spans="1:1" ht="15.6">
      <c r="A547" s="3"/>
    </row>
    <row r="548" spans="1:1" ht="15.6">
      <c r="A548" s="3"/>
    </row>
    <row r="549" spans="1:1" ht="15.6">
      <c r="A549" s="3"/>
    </row>
    <row r="550" spans="1:1" ht="15.6">
      <c r="A550" s="3"/>
    </row>
    <row r="551" spans="1:1" ht="15.6">
      <c r="A551" s="3"/>
    </row>
    <row r="552" spans="1:1" ht="15.6">
      <c r="A552" s="3"/>
    </row>
    <row r="553" spans="1:1" ht="15.6">
      <c r="A553" s="3"/>
    </row>
    <row r="554" spans="1:1" ht="15.6">
      <c r="A554" s="3"/>
    </row>
    <row r="555" spans="1:1" ht="15.6">
      <c r="A555" s="3"/>
    </row>
    <row r="556" spans="1:1" ht="15.6">
      <c r="A556" s="3"/>
    </row>
    <row r="557" spans="1:1" ht="15.6">
      <c r="A557" s="3"/>
    </row>
    <row r="558" spans="1:1" ht="15.6">
      <c r="A558" s="3"/>
    </row>
    <row r="559" spans="1:1" ht="15.6">
      <c r="A559" s="3"/>
    </row>
    <row r="560" spans="1:1" ht="15.6">
      <c r="A560" s="3"/>
    </row>
    <row r="561" spans="1:1" ht="15.6">
      <c r="A561" s="3"/>
    </row>
    <row r="562" spans="1:1" ht="15.6">
      <c r="A562" s="3"/>
    </row>
    <row r="563" spans="1:1" ht="15.6">
      <c r="A563" s="3"/>
    </row>
    <row r="564" spans="1:1" ht="15.6">
      <c r="A564" s="3"/>
    </row>
    <row r="565" spans="1:1" ht="15.6">
      <c r="A565" s="3"/>
    </row>
    <row r="566" spans="1:1" ht="15.6">
      <c r="A566" s="3"/>
    </row>
    <row r="567" spans="1:1" ht="15.6">
      <c r="A567" s="3"/>
    </row>
    <row r="568" spans="1:1" ht="15.6">
      <c r="A568" s="3"/>
    </row>
    <row r="569" spans="1:1" ht="15.6">
      <c r="A569" s="3"/>
    </row>
    <row r="570" spans="1:1" ht="15.6">
      <c r="A570" s="3"/>
    </row>
    <row r="571" spans="1:1" ht="15.6">
      <c r="A571" s="3"/>
    </row>
    <row r="572" spans="1:1" ht="15.6">
      <c r="A572" s="3"/>
    </row>
    <row r="573" spans="1:1" ht="15.6">
      <c r="A573" s="3"/>
    </row>
    <row r="574" spans="1:1" ht="15.6">
      <c r="A574" s="3"/>
    </row>
    <row r="575" spans="1:1" ht="15.6">
      <c r="A575" s="3"/>
    </row>
    <row r="576" spans="1:1" ht="15.6">
      <c r="A576" s="3"/>
    </row>
    <row r="577" spans="1:1" ht="15.6">
      <c r="A577" s="3"/>
    </row>
    <row r="578" spans="1:1" ht="15.6">
      <c r="A578" s="3"/>
    </row>
    <row r="579" spans="1:1" ht="15.6">
      <c r="A579" s="3"/>
    </row>
    <row r="580" spans="1:1" ht="15.6">
      <c r="A580" s="3"/>
    </row>
    <row r="581" spans="1:1" ht="15.6">
      <c r="A581" s="3"/>
    </row>
    <row r="582" spans="1:1" ht="15.6">
      <c r="A582" s="3"/>
    </row>
    <row r="583" spans="1:1" ht="15.6">
      <c r="A583" s="3"/>
    </row>
    <row r="584" spans="1:1" ht="15.6">
      <c r="A584" s="3"/>
    </row>
    <row r="585" spans="1:1" ht="15.6">
      <c r="A585" s="3"/>
    </row>
    <row r="586" spans="1:1" ht="15.6">
      <c r="A586" s="3"/>
    </row>
    <row r="587" spans="1:1" ht="15.6">
      <c r="A587" s="3"/>
    </row>
    <row r="588" spans="1:1" ht="15.6">
      <c r="A588" s="3"/>
    </row>
    <row r="589" spans="1:1" ht="15.6">
      <c r="A589" s="3"/>
    </row>
    <row r="590" spans="1:1" ht="15.6">
      <c r="A590" s="3"/>
    </row>
    <row r="591" spans="1:1" ht="15.6">
      <c r="A591" s="3"/>
    </row>
    <row r="592" spans="1:1" ht="15.6">
      <c r="A592" s="3"/>
    </row>
    <row r="593" spans="1:1" ht="15.6">
      <c r="A593" s="3"/>
    </row>
    <row r="594" spans="1:1" ht="15.6">
      <c r="A594" s="3"/>
    </row>
    <row r="595" spans="1:1" ht="15.6">
      <c r="A595" s="3"/>
    </row>
    <row r="596" spans="1:1" ht="15.6">
      <c r="A596" s="3"/>
    </row>
    <row r="597" spans="1:1" ht="15.6">
      <c r="A597" s="3"/>
    </row>
    <row r="598" spans="1:1" ht="15.6">
      <c r="A598" s="3"/>
    </row>
    <row r="599" spans="1:1" ht="15.6">
      <c r="A599" s="3"/>
    </row>
    <row r="600" spans="1:1" ht="15.6">
      <c r="A600" s="3"/>
    </row>
    <row r="601" spans="1:1" ht="15.6">
      <c r="A601" s="3"/>
    </row>
    <row r="602" spans="1:1" ht="15.6">
      <c r="A602" s="3"/>
    </row>
    <row r="603" spans="1:1" ht="15.6">
      <c r="A603" s="3"/>
    </row>
    <row r="604" spans="1:1" ht="15.6">
      <c r="A604" s="3"/>
    </row>
    <row r="605" spans="1:1" ht="15.6">
      <c r="A605" s="3"/>
    </row>
    <row r="606" spans="1:1" ht="15.6">
      <c r="A606" s="3"/>
    </row>
    <row r="607" spans="1:1" ht="15.6">
      <c r="A607" s="3"/>
    </row>
    <row r="608" spans="1:1" ht="15.6">
      <c r="A608" s="3"/>
    </row>
    <row r="609" spans="1:1" ht="15.6">
      <c r="A609" s="3"/>
    </row>
    <row r="610" spans="1:1" ht="15.6">
      <c r="A610" s="3"/>
    </row>
    <row r="611" spans="1:1" ht="15.6">
      <c r="A611" s="3"/>
    </row>
    <row r="612" spans="1:1" ht="15.6">
      <c r="A612" s="3"/>
    </row>
    <row r="613" spans="1:1" ht="15.6">
      <c r="A613" s="3"/>
    </row>
    <row r="614" spans="1:1" ht="15.6">
      <c r="A614" s="3"/>
    </row>
    <row r="615" spans="1:1" ht="15.6">
      <c r="A615" s="3"/>
    </row>
    <row r="616" spans="1:1" ht="15.6">
      <c r="A616" s="3"/>
    </row>
    <row r="617" spans="1:1" ht="15.6">
      <c r="A617" s="3"/>
    </row>
    <row r="618" spans="1:1" ht="15.6">
      <c r="A618" s="3"/>
    </row>
    <row r="619" spans="1:1" ht="15.6">
      <c r="A619" s="3"/>
    </row>
    <row r="620" spans="1:1" ht="15.6">
      <c r="A620" s="3"/>
    </row>
    <row r="621" spans="1:1" ht="15.6">
      <c r="A621" s="3"/>
    </row>
    <row r="622" spans="1:1" ht="15.6">
      <c r="A622" s="3"/>
    </row>
    <row r="623" spans="1:1" ht="15.6">
      <c r="A623" s="3"/>
    </row>
    <row r="624" spans="1:1" ht="15.6">
      <c r="A624" s="3"/>
    </row>
    <row r="625" spans="1:1" ht="15.6">
      <c r="A625" s="3"/>
    </row>
    <row r="626" spans="1:1" ht="15.6">
      <c r="A626" s="3"/>
    </row>
    <row r="627" spans="1:1" ht="15.6">
      <c r="A627" s="3"/>
    </row>
    <row r="628" spans="1:1" ht="15.6">
      <c r="A628" s="3"/>
    </row>
    <row r="629" spans="1:1" ht="15.6">
      <c r="A629" s="3"/>
    </row>
    <row r="630" spans="1:1" ht="15.6">
      <c r="A630" s="3"/>
    </row>
    <row r="631" spans="1:1" ht="15.6">
      <c r="A631" s="3"/>
    </row>
    <row r="632" spans="1:1" ht="15.6">
      <c r="A632" s="3"/>
    </row>
    <row r="633" spans="1:1" ht="15.6">
      <c r="A633" s="3"/>
    </row>
    <row r="634" spans="1:1" ht="15.6">
      <c r="A634" s="3"/>
    </row>
    <row r="635" spans="1:1" ht="15.6">
      <c r="A635" s="3"/>
    </row>
    <row r="636" spans="1:1" ht="15.6">
      <c r="A636" s="3"/>
    </row>
    <row r="637" spans="1:1" ht="15.6">
      <c r="A637" s="3"/>
    </row>
    <row r="638" spans="1:1" ht="15.6">
      <c r="A638" s="3"/>
    </row>
    <row r="639" spans="1:1" ht="15.6">
      <c r="A639" s="3"/>
    </row>
    <row r="640" spans="1:1" ht="15.6">
      <c r="A640" s="3"/>
    </row>
    <row r="641" spans="1:1" ht="15.6">
      <c r="A641" s="3"/>
    </row>
    <row r="642" spans="1:1" ht="15.6">
      <c r="A642" s="3"/>
    </row>
    <row r="643" spans="1:1" ht="15.6">
      <c r="A643" s="3"/>
    </row>
    <row r="644" spans="1:1" ht="15.6">
      <c r="A644" s="3"/>
    </row>
    <row r="645" spans="1:1" ht="15.6">
      <c r="A645" s="3"/>
    </row>
    <row r="646" spans="1:1" ht="15.6">
      <c r="A646" s="3"/>
    </row>
    <row r="647" spans="1:1" ht="15.6">
      <c r="A647" s="3"/>
    </row>
    <row r="648" spans="1:1" ht="15.6">
      <c r="A648" s="3"/>
    </row>
    <row r="649" spans="1:1" ht="15.6">
      <c r="A649" s="3"/>
    </row>
    <row r="650" spans="1:1" ht="15.6">
      <c r="A650" s="3"/>
    </row>
    <row r="651" spans="1:1" ht="15.6">
      <c r="A651" s="3"/>
    </row>
    <row r="652" spans="1:1" ht="15.6">
      <c r="A652" s="3"/>
    </row>
    <row r="653" spans="1:1" ht="15.6">
      <c r="A653" s="3"/>
    </row>
    <row r="654" spans="1:1" ht="15.6">
      <c r="A654" s="3"/>
    </row>
    <row r="655" spans="1:1" ht="15.6">
      <c r="A655" s="3"/>
    </row>
    <row r="656" spans="1:1" ht="15.6">
      <c r="A656" s="3"/>
    </row>
    <row r="657" spans="1:1" ht="15.6">
      <c r="A657" s="3"/>
    </row>
    <row r="658" spans="1:1" ht="15.6">
      <c r="A658" s="3"/>
    </row>
    <row r="659" spans="1:1" ht="15.6">
      <c r="A659" s="3"/>
    </row>
    <row r="660" spans="1:1" ht="15.6">
      <c r="A660" s="3"/>
    </row>
    <row r="661" spans="1:1" ht="15.6">
      <c r="A661" s="3"/>
    </row>
    <row r="662" spans="1:1" ht="15.6">
      <c r="A662" s="3"/>
    </row>
    <row r="663" spans="1:1" ht="15.6">
      <c r="A663" s="3"/>
    </row>
    <row r="664" spans="1:1" ht="15.6">
      <c r="A664" s="3"/>
    </row>
    <row r="665" spans="1:1" ht="15.6">
      <c r="A665" s="3"/>
    </row>
    <row r="666" spans="1:1" ht="15.6">
      <c r="A666" s="3"/>
    </row>
    <row r="667" spans="1:1" ht="15.6">
      <c r="A667" s="3"/>
    </row>
    <row r="668" spans="1:1" ht="15.6">
      <c r="A668" s="3"/>
    </row>
    <row r="669" spans="1:1" ht="15.6">
      <c r="A669" s="3"/>
    </row>
    <row r="670" spans="1:1" ht="15.6">
      <c r="A670" s="3"/>
    </row>
    <row r="671" spans="1:1" ht="15.6">
      <c r="A671" s="3"/>
    </row>
    <row r="672" spans="1:1" ht="15.6">
      <c r="A672" s="3"/>
    </row>
    <row r="673" spans="1:1" ht="15.6">
      <c r="A673" s="3"/>
    </row>
    <row r="674" spans="1:1" ht="15.6">
      <c r="A674" s="3"/>
    </row>
    <row r="675" spans="1:1" ht="15.6">
      <c r="A675" s="3"/>
    </row>
    <row r="676" spans="1:1" ht="15.6">
      <c r="A676" s="3"/>
    </row>
    <row r="677" spans="1:1" ht="15.6">
      <c r="A677" s="3"/>
    </row>
    <row r="678" spans="1:1" ht="15.6">
      <c r="A678" s="3"/>
    </row>
    <row r="679" spans="1:1" ht="15.6">
      <c r="A679" s="3"/>
    </row>
    <row r="680" spans="1:1" ht="15.6">
      <c r="A680" s="3"/>
    </row>
    <row r="681" spans="1:1" ht="15.6">
      <c r="A681" s="3"/>
    </row>
    <row r="682" spans="1:1" ht="15.6">
      <c r="A682" s="3"/>
    </row>
    <row r="683" spans="1:1" ht="15.6">
      <c r="A683" s="3"/>
    </row>
    <row r="684" spans="1:1" ht="15.6">
      <c r="A684" s="3"/>
    </row>
    <row r="685" spans="1:1" ht="15.6">
      <c r="A685" s="3"/>
    </row>
    <row r="686" spans="1:1" ht="15.6">
      <c r="A686" s="3"/>
    </row>
    <row r="687" spans="1:1" ht="15.6">
      <c r="A687" s="3"/>
    </row>
    <row r="688" spans="1:1" ht="15.6">
      <c r="A688" s="3"/>
    </row>
    <row r="689" spans="1:1" ht="15.6">
      <c r="A689" s="3"/>
    </row>
    <row r="690" spans="1:1" ht="15.6">
      <c r="A690" s="3"/>
    </row>
    <row r="691" spans="1:1" ht="15.6">
      <c r="A691" s="3"/>
    </row>
    <row r="692" spans="1:1" ht="15.6">
      <c r="A692" s="3"/>
    </row>
    <row r="693" spans="1:1" ht="15.6">
      <c r="A693" s="3"/>
    </row>
    <row r="694" spans="1:1" ht="15.6">
      <c r="A694" s="3"/>
    </row>
    <row r="695" spans="1:1" ht="15.6">
      <c r="A695" s="3"/>
    </row>
    <row r="696" spans="1:1" ht="15.6">
      <c r="A696" s="3"/>
    </row>
    <row r="697" spans="1:1" ht="15.6">
      <c r="A697" s="3"/>
    </row>
    <row r="698" spans="1:1" ht="15.6">
      <c r="A698" s="3"/>
    </row>
    <row r="699" spans="1:1" ht="15.6">
      <c r="A699" s="3"/>
    </row>
    <row r="700" spans="1:1" ht="15.6">
      <c r="A700" s="3"/>
    </row>
    <row r="701" spans="1:1" ht="15.6">
      <c r="A701" s="3"/>
    </row>
    <row r="702" spans="1:1" ht="15.6">
      <c r="A702" s="3"/>
    </row>
    <row r="703" spans="1:1" ht="15.6">
      <c r="A703" s="3"/>
    </row>
    <row r="704" spans="1:1" ht="15.6">
      <c r="A704" s="3"/>
    </row>
    <row r="705" spans="1:1" ht="15.6">
      <c r="A705" s="3"/>
    </row>
    <row r="706" spans="1:1" ht="15.6">
      <c r="A706" s="3"/>
    </row>
    <row r="707" spans="1:1" ht="15.6">
      <c r="A707" s="3"/>
    </row>
    <row r="708" spans="1:1" ht="15.6">
      <c r="A708" s="3"/>
    </row>
    <row r="709" spans="1:1" ht="15.6">
      <c r="A709" s="3"/>
    </row>
    <row r="710" spans="1:1" ht="15.6">
      <c r="A710" s="3"/>
    </row>
    <row r="711" spans="1:1" ht="15.6">
      <c r="A711" s="3"/>
    </row>
    <row r="712" spans="1:1" ht="15.6">
      <c r="A712" s="3"/>
    </row>
    <row r="713" spans="1:1" ht="15.6">
      <c r="A713" s="3"/>
    </row>
    <row r="714" spans="1:1" ht="15.6">
      <c r="A714" s="3"/>
    </row>
    <row r="715" spans="1:1" ht="15.6">
      <c r="A715" s="3"/>
    </row>
    <row r="716" spans="1:1" ht="15.6">
      <c r="A716" s="3"/>
    </row>
    <row r="717" spans="1:1" ht="15.6">
      <c r="A717" s="3"/>
    </row>
    <row r="718" spans="1:1" ht="15.6">
      <c r="A718" s="3"/>
    </row>
    <row r="719" spans="1:1" ht="15.6">
      <c r="A719" s="3"/>
    </row>
    <row r="720" spans="1:1" ht="15.6">
      <c r="A720" s="3"/>
    </row>
    <row r="721" spans="1:1" ht="15.6">
      <c r="A721" s="3"/>
    </row>
    <row r="722" spans="1:1" ht="15.6">
      <c r="A722" s="3"/>
    </row>
    <row r="723" spans="1:1" ht="15.6">
      <c r="A723" s="3"/>
    </row>
    <row r="724" spans="1:1" ht="15.6">
      <c r="A724" s="3"/>
    </row>
    <row r="725" spans="1:1" ht="15.6">
      <c r="A725" s="3"/>
    </row>
    <row r="726" spans="1:1" ht="15.6">
      <c r="A726" s="3"/>
    </row>
    <row r="727" spans="1:1" ht="15.6">
      <c r="A727" s="3"/>
    </row>
    <row r="728" spans="1:1" ht="15.6">
      <c r="A728" s="3"/>
    </row>
    <row r="729" spans="1:1" ht="15.6">
      <c r="A729" s="3"/>
    </row>
    <row r="730" spans="1:1" ht="15.6">
      <c r="A730" s="3"/>
    </row>
    <row r="731" spans="1:1" ht="15.6">
      <c r="A731" s="3"/>
    </row>
    <row r="732" spans="1:1" ht="15.6">
      <c r="A732" s="3"/>
    </row>
    <row r="733" spans="1:1" ht="15.6">
      <c r="A733" s="3"/>
    </row>
    <row r="734" spans="1:1" ht="15.6">
      <c r="A734" s="3"/>
    </row>
    <row r="735" spans="1:1" ht="15.6">
      <c r="A735" s="3"/>
    </row>
    <row r="736" spans="1:1" ht="15.6">
      <c r="A736" s="3"/>
    </row>
    <row r="737" spans="1:1" ht="15.6">
      <c r="A737" s="3"/>
    </row>
    <row r="738" spans="1:1" ht="15.6">
      <c r="A738" s="3"/>
    </row>
    <row r="739" spans="1:1" ht="15.6">
      <c r="A739" s="3"/>
    </row>
    <row r="740" spans="1:1" ht="15.6">
      <c r="A740" s="3"/>
    </row>
    <row r="741" spans="1:1" ht="15.6">
      <c r="A741" s="3"/>
    </row>
    <row r="742" spans="1:1" ht="15.6">
      <c r="A742" s="3"/>
    </row>
    <row r="743" spans="1:1" ht="15.6">
      <c r="A743" s="3"/>
    </row>
    <row r="744" spans="1:1" ht="15.6">
      <c r="A744" s="3"/>
    </row>
    <row r="745" spans="1:1" ht="15.6">
      <c r="A745" s="3"/>
    </row>
    <row r="746" spans="1:1" ht="15.6">
      <c r="A746" s="3"/>
    </row>
    <row r="747" spans="1:1" ht="15.6">
      <c r="A747" s="3"/>
    </row>
    <row r="748" spans="1:1" ht="15.6">
      <c r="A748" s="3"/>
    </row>
    <row r="749" spans="1:1" ht="15.6">
      <c r="A749" s="3"/>
    </row>
    <row r="750" spans="1:1" ht="15.6">
      <c r="A750" s="3"/>
    </row>
    <row r="751" spans="1:1" ht="15.6">
      <c r="A751" s="3"/>
    </row>
    <row r="752" spans="1:1" ht="15.6">
      <c r="A752" s="3"/>
    </row>
    <row r="753" spans="1:1" ht="15.6">
      <c r="A753" s="3"/>
    </row>
    <row r="754" spans="1:1" ht="15.6">
      <c r="A754" s="3"/>
    </row>
    <row r="755" spans="1:1" ht="15.6">
      <c r="A755" s="3"/>
    </row>
    <row r="756" spans="1:1" ht="15.6">
      <c r="A756" s="3"/>
    </row>
    <row r="757" spans="1:1" ht="15.6">
      <c r="A757" s="3"/>
    </row>
    <row r="758" spans="1:1" ht="15.6">
      <c r="A758" s="3"/>
    </row>
    <row r="759" spans="1:1" ht="15.6">
      <c r="A759" s="3"/>
    </row>
    <row r="760" spans="1:1" ht="15.6">
      <c r="A760" s="3"/>
    </row>
    <row r="761" spans="1:1" ht="15.6">
      <c r="A761" s="3"/>
    </row>
    <row r="762" spans="1:1" ht="15.6">
      <c r="A762" s="3"/>
    </row>
    <row r="763" spans="1:1" ht="15.6">
      <c r="A763" s="3"/>
    </row>
    <row r="764" spans="1:1" ht="15.6">
      <c r="A764" s="3"/>
    </row>
    <row r="765" spans="1:1" ht="15.6">
      <c r="A765" s="3"/>
    </row>
    <row r="766" spans="1:1" ht="15.6">
      <c r="A766" s="3"/>
    </row>
    <row r="767" spans="1:1" ht="15.6">
      <c r="A767" s="3"/>
    </row>
    <row r="768" spans="1:1" ht="15.6">
      <c r="A768" s="3"/>
    </row>
    <row r="769" spans="1:1" ht="15.6">
      <c r="A769" s="3"/>
    </row>
    <row r="770" spans="1:1" ht="15.6">
      <c r="A770" s="3"/>
    </row>
    <row r="771" spans="1:1" ht="15.6">
      <c r="A771" s="3"/>
    </row>
    <row r="772" spans="1:1" ht="15.6">
      <c r="A772" s="3"/>
    </row>
    <row r="773" spans="1:1" ht="15.6">
      <c r="A773" s="3"/>
    </row>
    <row r="774" spans="1:1" ht="15.6">
      <c r="A774" s="3"/>
    </row>
    <row r="775" spans="1:1" ht="15.6">
      <c r="A775" s="3"/>
    </row>
    <row r="776" spans="1:1" ht="15.6">
      <c r="A776" s="3"/>
    </row>
    <row r="777" spans="1:1" ht="15.6">
      <c r="A777" s="3"/>
    </row>
    <row r="778" spans="1:1" ht="15.6">
      <c r="A778" s="3"/>
    </row>
    <row r="779" spans="1:1" ht="15.6">
      <c r="A779" s="3"/>
    </row>
    <row r="780" spans="1:1" ht="15.6">
      <c r="A780" s="3"/>
    </row>
    <row r="781" spans="1:1" ht="15.6">
      <c r="A781" s="3"/>
    </row>
    <row r="782" spans="1:1" ht="15.6">
      <c r="A782" s="3"/>
    </row>
    <row r="783" spans="1:1" ht="15.6">
      <c r="A783" s="3"/>
    </row>
    <row r="784" spans="1:1" ht="15.6">
      <c r="A784" s="3"/>
    </row>
    <row r="785" spans="1:1" ht="15.6">
      <c r="A785" s="3"/>
    </row>
    <row r="786" spans="1:1" ht="15.6">
      <c r="A786" s="3"/>
    </row>
    <row r="787" spans="1:1" ht="15.6">
      <c r="A787" s="3"/>
    </row>
    <row r="788" spans="1:1" ht="15.6">
      <c r="A788" s="3"/>
    </row>
    <row r="789" spans="1:1" ht="15.6">
      <c r="A789" s="3"/>
    </row>
    <row r="790" spans="1:1" ht="15.6">
      <c r="A790" s="3"/>
    </row>
    <row r="791" spans="1:1" ht="15.6">
      <c r="A791" s="3"/>
    </row>
    <row r="792" spans="1:1" ht="15.6">
      <c r="A792" s="3"/>
    </row>
    <row r="793" spans="1:1" ht="15.6">
      <c r="A793" s="3"/>
    </row>
    <row r="794" spans="1:1" ht="15.6">
      <c r="A794" s="3"/>
    </row>
    <row r="795" spans="1:1" ht="15.6">
      <c r="A795" s="3"/>
    </row>
    <row r="796" spans="1:1" ht="15.6">
      <c r="A796" s="3"/>
    </row>
    <row r="797" spans="1:1" ht="15.6">
      <c r="A797" s="3"/>
    </row>
    <row r="798" spans="1:1" ht="15.6">
      <c r="A798" s="3"/>
    </row>
    <row r="799" spans="1:1" ht="15.6">
      <c r="A799" s="3"/>
    </row>
    <row r="800" spans="1:1" ht="15.6">
      <c r="A800" s="3"/>
    </row>
    <row r="801" spans="1:1" ht="15.6">
      <c r="A801" s="3"/>
    </row>
    <row r="802" spans="1:1" ht="15.6">
      <c r="A802" s="3"/>
    </row>
    <row r="803" spans="1:1" ht="15.6">
      <c r="A803" s="3"/>
    </row>
    <row r="804" spans="1:1" ht="15.6">
      <c r="A804" s="3"/>
    </row>
    <row r="805" spans="1:1" ht="15.6">
      <c r="A805" s="3"/>
    </row>
    <row r="806" spans="1:1" ht="15.6">
      <c r="A806" s="3"/>
    </row>
    <row r="807" spans="1:1" ht="15.6">
      <c r="A807" s="3"/>
    </row>
    <row r="808" spans="1:1" ht="15.6">
      <c r="A808" s="3"/>
    </row>
    <row r="809" spans="1:1" ht="15.6">
      <c r="A809" s="3"/>
    </row>
    <row r="810" spans="1:1" ht="15.6">
      <c r="A810" s="3"/>
    </row>
    <row r="811" spans="1:1" ht="15.6">
      <c r="A811" s="3"/>
    </row>
    <row r="812" spans="1:1" ht="15.6">
      <c r="A812" s="3"/>
    </row>
    <row r="813" spans="1:1" ht="15.6">
      <c r="A813" s="3"/>
    </row>
    <row r="814" spans="1:1" ht="15.6">
      <c r="A814" s="3"/>
    </row>
    <row r="815" spans="1:1" ht="15.6">
      <c r="A815" s="3"/>
    </row>
    <row r="816" spans="1:1" ht="15.6">
      <c r="A816" s="3"/>
    </row>
    <row r="817" spans="1:1" ht="15.6">
      <c r="A817" s="3"/>
    </row>
    <row r="818" spans="1:1" ht="15.6">
      <c r="A818" s="3"/>
    </row>
    <row r="819" spans="1:1" ht="15.6">
      <c r="A819" s="3"/>
    </row>
    <row r="820" spans="1:1" ht="15.6">
      <c r="A820" s="3"/>
    </row>
    <row r="821" spans="1:1" ht="15.6">
      <c r="A821" s="3"/>
    </row>
    <row r="822" spans="1:1" ht="15.6">
      <c r="A822" s="3"/>
    </row>
    <row r="823" spans="1:1" ht="15.6">
      <c r="A823" s="3"/>
    </row>
    <row r="824" spans="1:1" ht="15.6">
      <c r="A824" s="3"/>
    </row>
    <row r="825" spans="1:1" ht="15.6">
      <c r="A825" s="3"/>
    </row>
    <row r="826" spans="1:1" ht="15.6">
      <c r="A826" s="3"/>
    </row>
    <row r="827" spans="1:1" ht="15.6">
      <c r="A827" s="3"/>
    </row>
    <row r="828" spans="1:1" ht="15.6">
      <c r="A828" s="3"/>
    </row>
    <row r="829" spans="1:1" ht="15.6">
      <c r="A829" s="3"/>
    </row>
    <row r="830" spans="1:1" ht="15.6">
      <c r="A830" s="3"/>
    </row>
    <row r="831" spans="1:1" ht="15.6">
      <c r="A831" s="3"/>
    </row>
    <row r="832" spans="1:1" ht="15.6">
      <c r="A832" s="3"/>
    </row>
    <row r="833" spans="1:1" ht="15.6">
      <c r="A833" s="3"/>
    </row>
    <row r="834" spans="1:1" ht="15.6">
      <c r="A834" s="3"/>
    </row>
    <row r="835" spans="1:1" ht="15.6">
      <c r="A835" s="3"/>
    </row>
    <row r="836" spans="1:1" ht="15.6">
      <c r="A836" s="3"/>
    </row>
    <row r="837" spans="1:1" ht="15.6">
      <c r="A837" s="3"/>
    </row>
    <row r="838" spans="1:1" ht="15.6">
      <c r="A838" s="3"/>
    </row>
    <row r="839" spans="1:1" ht="15.6">
      <c r="A839" s="3"/>
    </row>
    <row r="840" spans="1:1" ht="15.6">
      <c r="A840" s="3"/>
    </row>
    <row r="841" spans="1:1" ht="15.6">
      <c r="A841" s="3"/>
    </row>
    <row r="842" spans="1:1" ht="15.6">
      <c r="A842" s="3"/>
    </row>
    <row r="843" spans="1:1" ht="15.6">
      <c r="A843" s="3"/>
    </row>
    <row r="844" spans="1:1" ht="15.6">
      <c r="A844" s="3"/>
    </row>
    <row r="845" spans="1:1" ht="15.6">
      <c r="A845" s="3"/>
    </row>
    <row r="846" spans="1:1" ht="15.6">
      <c r="A846" s="3"/>
    </row>
    <row r="847" spans="1:1" ht="15.6">
      <c r="A847" s="3"/>
    </row>
    <row r="848" spans="1:1" ht="15.6">
      <c r="A848" s="3"/>
    </row>
    <row r="849" spans="1:1" ht="15.6">
      <c r="A849" s="3"/>
    </row>
    <row r="850" spans="1:1" ht="15.6">
      <c r="A850" s="3"/>
    </row>
    <row r="851" spans="1:1" ht="15.6">
      <c r="A851" s="3"/>
    </row>
    <row r="852" spans="1:1" ht="15.6">
      <c r="A852" s="3"/>
    </row>
    <row r="853" spans="1:1" ht="15.6">
      <c r="A853" s="3"/>
    </row>
    <row r="854" spans="1:1" ht="15.6">
      <c r="A854" s="3"/>
    </row>
    <row r="855" spans="1:1" ht="15.6">
      <c r="A855" s="3"/>
    </row>
    <row r="856" spans="1:1" ht="15.6">
      <c r="A856" s="3"/>
    </row>
    <row r="857" spans="1:1" ht="15.6">
      <c r="A857" s="3"/>
    </row>
    <row r="858" spans="1:1" ht="15.6">
      <c r="A858" s="3"/>
    </row>
    <row r="859" spans="1:1" ht="15.6">
      <c r="A859" s="3"/>
    </row>
    <row r="860" spans="1:1" ht="15.6">
      <c r="A860" s="3"/>
    </row>
    <row r="861" spans="1:1" ht="15.6">
      <c r="A861" s="3"/>
    </row>
    <row r="862" spans="1:1" ht="15.6">
      <c r="A862" s="3"/>
    </row>
    <row r="863" spans="1:1" ht="15.6">
      <c r="A863" s="3"/>
    </row>
    <row r="864" spans="1:1" ht="15.6">
      <c r="A864" s="3"/>
    </row>
    <row r="865" spans="1:1" ht="15.6">
      <c r="A865" s="3"/>
    </row>
    <row r="866" spans="1:1" ht="15.6">
      <c r="A866" s="3"/>
    </row>
    <row r="867" spans="1:1" ht="15.6">
      <c r="A867" s="3"/>
    </row>
    <row r="868" spans="1:1" ht="15.6">
      <c r="A868" s="3"/>
    </row>
    <row r="869" spans="1:1" ht="15.6">
      <c r="A869" s="3"/>
    </row>
    <row r="870" spans="1:1" ht="15.6">
      <c r="A870" s="3"/>
    </row>
    <row r="871" spans="1:1" ht="15.6">
      <c r="A871" s="3"/>
    </row>
    <row r="872" spans="1:1" ht="15.6">
      <c r="A872" s="3"/>
    </row>
    <row r="873" spans="1:1" ht="15.6">
      <c r="A873" s="3"/>
    </row>
    <row r="874" spans="1:1" ht="15.6">
      <c r="A874" s="3"/>
    </row>
    <row r="875" spans="1:1" ht="15.6">
      <c r="A875" s="3"/>
    </row>
    <row r="876" spans="1:1" ht="15.6">
      <c r="A876" s="3"/>
    </row>
    <row r="877" spans="1:1" ht="15.6">
      <c r="A877" s="3"/>
    </row>
    <row r="878" spans="1:1" ht="15.6">
      <c r="A878" s="3"/>
    </row>
    <row r="879" spans="1:1" ht="15.6">
      <c r="A879" s="3"/>
    </row>
    <row r="880" spans="1:1" ht="15.6">
      <c r="A880" s="3"/>
    </row>
    <row r="881" spans="1:1" ht="15.6">
      <c r="A881" s="3"/>
    </row>
    <row r="882" spans="1:1" ht="15.6">
      <c r="A882" s="3"/>
    </row>
    <row r="883" spans="1:1" ht="15.6">
      <c r="A883" s="3"/>
    </row>
    <row r="884" spans="1:1" ht="15.6">
      <c r="A884" s="3"/>
    </row>
    <row r="885" spans="1:1" ht="15.6">
      <c r="A885" s="3"/>
    </row>
    <row r="886" spans="1:1" ht="15.6">
      <c r="A886" s="3"/>
    </row>
    <row r="887" spans="1:1" ht="15.6">
      <c r="A887" s="3"/>
    </row>
    <row r="888" spans="1:1" ht="15.6">
      <c r="A888" s="3"/>
    </row>
    <row r="889" spans="1:1" ht="15.6">
      <c r="A889" s="3"/>
    </row>
    <row r="890" spans="1:1" ht="15.6">
      <c r="A890" s="3"/>
    </row>
    <row r="891" spans="1:1" ht="15.6">
      <c r="A891" s="3"/>
    </row>
    <row r="892" spans="1:1" ht="15.6">
      <c r="A892" s="3"/>
    </row>
    <row r="893" spans="1:1" ht="15.6">
      <c r="A893" s="3"/>
    </row>
    <row r="894" spans="1:1" ht="15.6">
      <c r="A894" s="3"/>
    </row>
    <row r="895" spans="1:1" ht="15.6">
      <c r="A895" s="3"/>
    </row>
    <row r="896" spans="1:1" ht="15.6">
      <c r="A896" s="3"/>
    </row>
    <row r="897" spans="1:1" ht="15.6">
      <c r="A897" s="3"/>
    </row>
    <row r="898" spans="1:1" ht="15.6">
      <c r="A898" s="3"/>
    </row>
    <row r="899" spans="1:1" ht="15.6">
      <c r="A899" s="3"/>
    </row>
    <row r="900" spans="1:1" ht="15.6">
      <c r="A900" s="3"/>
    </row>
    <row r="901" spans="1:1" ht="15.6">
      <c r="A901" s="3"/>
    </row>
    <row r="902" spans="1:1" ht="15.6">
      <c r="A902" s="3"/>
    </row>
    <row r="903" spans="1:1" ht="15.6">
      <c r="A903" s="3"/>
    </row>
    <row r="904" spans="1:1" ht="15.6">
      <c r="A904" s="3"/>
    </row>
    <row r="905" spans="1:1" ht="15.6">
      <c r="A905" s="3"/>
    </row>
    <row r="906" spans="1:1" ht="15.6">
      <c r="A906" s="3"/>
    </row>
    <row r="907" spans="1:1" ht="15.6">
      <c r="A907" s="3"/>
    </row>
    <row r="908" spans="1:1" ht="15.6">
      <c r="A908" s="3"/>
    </row>
    <row r="909" spans="1:1" ht="15.6">
      <c r="A909" s="3"/>
    </row>
    <row r="910" spans="1:1" ht="15.6">
      <c r="A910" s="3"/>
    </row>
    <row r="911" spans="1:1" ht="15.6">
      <c r="A911" s="3"/>
    </row>
    <row r="912" spans="1:1" ht="15.6">
      <c r="A912" s="3"/>
    </row>
    <row r="913" spans="1:1" ht="15.6">
      <c r="A913" s="3"/>
    </row>
    <row r="914" spans="1:1" ht="15.6">
      <c r="A914" s="3"/>
    </row>
    <row r="915" spans="1:1" ht="15.6">
      <c r="A915" s="3"/>
    </row>
    <row r="916" spans="1:1" ht="15.6">
      <c r="A916" s="3"/>
    </row>
    <row r="917" spans="1:1" ht="15.6">
      <c r="A917" s="3"/>
    </row>
    <row r="918" spans="1:1" ht="15.6">
      <c r="A918" s="3"/>
    </row>
    <row r="919" spans="1:1" ht="15.6">
      <c r="A919" s="3"/>
    </row>
    <row r="920" spans="1:1" ht="15.6">
      <c r="A920" s="3"/>
    </row>
    <row r="921" spans="1:1" ht="15.6">
      <c r="A921" s="3"/>
    </row>
    <row r="922" spans="1:1" ht="15.6">
      <c r="A922" s="3"/>
    </row>
    <row r="923" spans="1:1" ht="15.6">
      <c r="A923" s="3"/>
    </row>
    <row r="924" spans="1:1" ht="15.6">
      <c r="A924" s="3"/>
    </row>
    <row r="925" spans="1:1" ht="15.6">
      <c r="A925" s="3"/>
    </row>
    <row r="926" spans="1:1" ht="15.6">
      <c r="A926" s="3"/>
    </row>
    <row r="927" spans="1:1" ht="15.6">
      <c r="A927" s="3"/>
    </row>
    <row r="928" spans="1:1" ht="15.6">
      <c r="A928" s="3"/>
    </row>
    <row r="929" spans="1:1" ht="15.6">
      <c r="A929" s="3"/>
    </row>
    <row r="930" spans="1:1" ht="15.6">
      <c r="A930" s="3"/>
    </row>
    <row r="931" spans="1:1" ht="15.6">
      <c r="A931" s="3"/>
    </row>
    <row r="932" spans="1:1" ht="15.6">
      <c r="A932" s="3"/>
    </row>
    <row r="933" spans="1:1" ht="15.6">
      <c r="A933" s="3"/>
    </row>
    <row r="934" spans="1:1" ht="15.6">
      <c r="A934" s="3"/>
    </row>
    <row r="935" spans="1:1" ht="15.6">
      <c r="A935" s="3"/>
    </row>
    <row r="936" spans="1:1" ht="15.6">
      <c r="A936" s="3"/>
    </row>
    <row r="937" spans="1:1" ht="15.6">
      <c r="A937" s="3"/>
    </row>
    <row r="938" spans="1:1" ht="15.6">
      <c r="A938" s="3"/>
    </row>
    <row r="939" spans="1:1" ht="15.6">
      <c r="A939" s="3"/>
    </row>
    <row r="940" spans="1:1" ht="15.6">
      <c r="A940" s="3"/>
    </row>
    <row r="941" spans="1:1" ht="15.6">
      <c r="A941" s="3"/>
    </row>
    <row r="942" spans="1:1" ht="15.6">
      <c r="A942" s="3"/>
    </row>
    <row r="943" spans="1:1" ht="15.6">
      <c r="A943" s="3"/>
    </row>
    <row r="944" spans="1:1" ht="15.6">
      <c r="A944" s="3"/>
    </row>
    <row r="945" spans="1:1" ht="15.6">
      <c r="A945" s="3"/>
    </row>
    <row r="946" spans="1:1" ht="15.6">
      <c r="A946" s="3"/>
    </row>
    <row r="947" spans="1:1" ht="15.6">
      <c r="A947" s="3"/>
    </row>
    <row r="948" spans="1:1" ht="15.6">
      <c r="A948" s="3"/>
    </row>
    <row r="949" spans="1:1" ht="15.6">
      <c r="A949" s="3"/>
    </row>
    <row r="950" spans="1:1" ht="15.6">
      <c r="A950" s="3"/>
    </row>
    <row r="951" spans="1:1" ht="15.6">
      <c r="A951" s="3"/>
    </row>
    <row r="952" spans="1:1" ht="15.6">
      <c r="A952" s="3"/>
    </row>
    <row r="953" spans="1:1" ht="15.6">
      <c r="A953" s="3"/>
    </row>
    <row r="954" spans="1:1" ht="15.6">
      <c r="A954" s="3"/>
    </row>
    <row r="955" spans="1:1" ht="15.6">
      <c r="A955" s="3"/>
    </row>
    <row r="956" spans="1:1" ht="15.6">
      <c r="A956" s="3"/>
    </row>
    <row r="957" spans="1:1" ht="15.6">
      <c r="A957" s="3"/>
    </row>
    <row r="958" spans="1:1" ht="15.6">
      <c r="A958" s="3"/>
    </row>
    <row r="959" spans="1:1" ht="15.6">
      <c r="A959" s="3"/>
    </row>
    <row r="960" spans="1:1" ht="15.6">
      <c r="A960" s="3"/>
    </row>
    <row r="961" spans="1:1" ht="15.6">
      <c r="A961" s="3"/>
    </row>
    <row r="962" spans="1:1" ht="15.6">
      <c r="A962" s="3"/>
    </row>
    <row r="963" spans="1:1" ht="15.6">
      <c r="A963" s="3"/>
    </row>
    <row r="964" spans="1:1" ht="15.6">
      <c r="A964" s="3"/>
    </row>
    <row r="965" spans="1:1" ht="15.6">
      <c r="A965" s="3"/>
    </row>
    <row r="966" spans="1:1" ht="15.6">
      <c r="A966" s="3"/>
    </row>
    <row r="967" spans="1:1" ht="15.6">
      <c r="A967" s="3"/>
    </row>
    <row r="968" spans="1:1" ht="15.6">
      <c r="A968" s="3"/>
    </row>
    <row r="969" spans="1:1" ht="15.6">
      <c r="A969" s="3"/>
    </row>
    <row r="970" spans="1:1" ht="15.6">
      <c r="A970" s="3"/>
    </row>
    <row r="971" spans="1:1" ht="15.6">
      <c r="A971" s="3"/>
    </row>
    <row r="972" spans="1:1" ht="15.6">
      <c r="A972" s="3"/>
    </row>
    <row r="973" spans="1:1" ht="15.6">
      <c r="A973" s="3"/>
    </row>
    <row r="974" spans="1:1" ht="15.6">
      <c r="A974" s="3"/>
    </row>
    <row r="975" spans="1:1" ht="15.6">
      <c r="A975" s="3"/>
    </row>
    <row r="976" spans="1:1" ht="15.6">
      <c r="A976" s="3"/>
    </row>
    <row r="977" spans="1:1" ht="15.6">
      <c r="A977" s="3"/>
    </row>
    <row r="978" spans="1:1" ht="15.6">
      <c r="A978" s="3"/>
    </row>
    <row r="979" spans="1:1" ht="15.6">
      <c r="A979" s="3"/>
    </row>
    <row r="980" spans="1:1" ht="15.6">
      <c r="A980" s="3"/>
    </row>
    <row r="981" spans="1:1" ht="15.6">
      <c r="A981" s="3"/>
    </row>
    <row r="982" spans="1:1" ht="15.6">
      <c r="A982" s="3"/>
    </row>
    <row r="983" spans="1:1" ht="15.6">
      <c r="A983" s="3"/>
    </row>
    <row r="984" spans="1:1" ht="15.6">
      <c r="A984" s="3"/>
    </row>
    <row r="985" spans="1:1" ht="15.6">
      <c r="A985" s="3"/>
    </row>
    <row r="986" spans="1:1" ht="15.6">
      <c r="A986" s="3"/>
    </row>
    <row r="987" spans="1:1" ht="15.6">
      <c r="A987" s="3"/>
    </row>
    <row r="988" spans="1:1" ht="15.6">
      <c r="A988" s="3"/>
    </row>
    <row r="989" spans="1:1" ht="15.6">
      <c r="A989" s="3"/>
    </row>
    <row r="990" spans="1:1" ht="15.6">
      <c r="A990" s="3"/>
    </row>
    <row r="991" spans="1:1" ht="15.6">
      <c r="A991" s="3"/>
    </row>
    <row r="992" spans="1:1" ht="15.6">
      <c r="A992" s="3"/>
    </row>
    <row r="993" spans="1:1" ht="15.6">
      <c r="A993" s="3"/>
    </row>
    <row r="994" spans="1:1" ht="15.6">
      <c r="A994" s="3"/>
    </row>
    <row r="995" spans="1:1" ht="15.6">
      <c r="A995" s="3"/>
    </row>
    <row r="996" spans="1:1" ht="15.6">
      <c r="A996" s="3"/>
    </row>
    <row r="997" spans="1:1" ht="15.6">
      <c r="A997" s="3"/>
    </row>
    <row r="998" spans="1:1" ht="15.6">
      <c r="A998" s="3"/>
    </row>
    <row r="999" spans="1:1" ht="15.6">
      <c r="A999" s="3"/>
    </row>
    <row r="1000" spans="1:1" ht="15.6">
      <c r="A1000" s="3"/>
    </row>
    <row r="1001" spans="1:1" ht="15.6">
      <c r="A1001" s="3"/>
    </row>
    <row r="1002" spans="1:1" ht="15.6">
      <c r="A1002" s="3"/>
    </row>
    <row r="1003" spans="1:1" ht="15.6">
      <c r="A1003" s="3"/>
    </row>
    <row r="1004" spans="1:1" ht="15.6">
      <c r="A1004" s="3"/>
    </row>
    <row r="1005" spans="1:1" ht="15.6">
      <c r="A1005" s="3"/>
    </row>
    <row r="1006" spans="1:1" ht="15.6">
      <c r="A1006" s="3"/>
    </row>
    <row r="1007" spans="1:1" ht="15.6">
      <c r="A1007" s="3"/>
    </row>
    <row r="1008" spans="1:1" ht="15.6">
      <c r="A1008" s="3"/>
    </row>
    <row r="1009" spans="1:1" ht="15.6">
      <c r="A1009" s="3"/>
    </row>
    <row r="1010" spans="1:1" ht="15.6">
      <c r="A1010" s="3"/>
    </row>
    <row r="1011" spans="1:1" ht="15.6">
      <c r="A1011" s="3"/>
    </row>
    <row r="1012" spans="1:1" ht="15.6">
      <c r="A1012" s="3"/>
    </row>
    <row r="1013" spans="1:1" ht="15.6">
      <c r="A1013" s="3"/>
    </row>
    <row r="1014" spans="1:1" ht="15.6">
      <c r="A1014" s="3"/>
    </row>
    <row r="1015" spans="1:1" ht="15.6">
      <c r="A1015" s="3"/>
    </row>
    <row r="1016" spans="1:1" ht="15.6">
      <c r="A1016" s="3"/>
    </row>
    <row r="1017" spans="1:1" ht="15.6">
      <c r="A1017" s="3"/>
    </row>
    <row r="1018" spans="1:1" ht="15.6">
      <c r="A1018" s="3"/>
    </row>
    <row r="1019" spans="1:1" ht="15.6">
      <c r="A1019" s="3"/>
    </row>
    <row r="1020" spans="1:1" ht="15.6">
      <c r="A1020" s="3"/>
    </row>
    <row r="1021" spans="1:1" ht="15.6">
      <c r="A1021" s="3"/>
    </row>
    <row r="1022" spans="1:1" ht="15.6">
      <c r="A1022" s="3"/>
    </row>
    <row r="1023" spans="1:1" ht="15.6">
      <c r="A1023" s="3"/>
    </row>
    <row r="1024" spans="1:1" ht="15.6">
      <c r="A1024" s="3"/>
    </row>
    <row r="1025" spans="1:1" ht="15.6">
      <c r="A1025" s="3"/>
    </row>
    <row r="1026" spans="1:1" ht="15.6">
      <c r="A1026" s="3"/>
    </row>
    <row r="1027" spans="1:1" ht="15.6">
      <c r="A1027" s="3"/>
    </row>
    <row r="1028" spans="1:1" ht="15.6">
      <c r="A1028" s="3"/>
    </row>
    <row r="1029" spans="1:1" ht="15.6">
      <c r="A1029" s="3"/>
    </row>
    <row r="1030" spans="1:1" ht="15.6">
      <c r="A1030" s="3"/>
    </row>
    <row r="1031" spans="1:1" ht="15.6">
      <c r="A1031" s="3"/>
    </row>
    <row r="1032" spans="1:1" ht="15.6">
      <c r="A1032" s="3"/>
    </row>
    <row r="1033" spans="1:1" ht="15.6">
      <c r="A1033" s="3"/>
    </row>
    <row r="1034" spans="1:1" ht="15.6">
      <c r="A1034" s="3"/>
    </row>
    <row r="1035" spans="1:1" ht="15.6">
      <c r="A1035" s="3"/>
    </row>
    <row r="1036" spans="1:1" ht="15.6">
      <c r="A1036" s="3"/>
    </row>
    <row r="1037" spans="1:1" ht="15.6">
      <c r="A1037" s="3"/>
    </row>
    <row r="1038" spans="1:1" ht="15.6">
      <c r="A1038" s="3"/>
    </row>
    <row r="1039" spans="1:1" ht="15.6">
      <c r="A1039" s="3"/>
    </row>
    <row r="1040" spans="1:1" ht="15.6">
      <c r="A1040" s="3"/>
    </row>
    <row r="1041" spans="1:1" ht="15.6">
      <c r="A1041" s="3"/>
    </row>
    <row r="1042" spans="1:1" ht="15.6">
      <c r="A1042" s="3"/>
    </row>
    <row r="1043" spans="1:1" ht="15.6">
      <c r="A1043" s="3"/>
    </row>
    <row r="1044" spans="1:1" ht="15.6">
      <c r="A1044" s="3"/>
    </row>
    <row r="1045" spans="1:1" ht="15.6">
      <c r="A1045" s="3"/>
    </row>
    <row r="1046" spans="1:1" ht="15.6">
      <c r="A1046" s="3"/>
    </row>
    <row r="1047" spans="1:1" ht="15.6">
      <c r="A1047" s="3"/>
    </row>
    <row r="1048" spans="1:1" ht="15.6">
      <c r="A1048" s="3"/>
    </row>
    <row r="1049" spans="1:1" ht="15.6">
      <c r="A1049" s="3"/>
    </row>
    <row r="1050" spans="1:1" ht="15.6">
      <c r="A1050" s="3"/>
    </row>
  </sheetData>
  <mergeCells count="9">
    <mergeCell ref="A1:F1"/>
    <mergeCell ref="A2:F2"/>
    <mergeCell ref="A4:F4"/>
    <mergeCell ref="C9:F9"/>
    <mergeCell ref="A9:A10"/>
    <mergeCell ref="B9:B10"/>
    <mergeCell ref="A6:F6"/>
    <mergeCell ref="A7:F7"/>
    <mergeCell ref="A3:F3"/>
  </mergeCells>
  <printOptions horizontalCentered="1"/>
  <pageMargins left="0.19685039370078741" right="0.19685039370078741" top="0.47244094488188981" bottom="0.27559055118110237" header="0.51181102362204722" footer="0.11811023622047245"/>
  <pageSetup paperSize="9" scale="78" orientation="portrait" r:id="rId1"/>
  <headerFooter alignWithMargins="0">
    <oddFooter>Page &amp;P&amp;R&amp;F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ESSUYAGE-HYGIENE</vt:lpstr>
      <vt:lpstr>ARTS de la TABLE</vt:lpstr>
      <vt:lpstr>PROTECTION</vt:lpstr>
      <vt:lpstr>'ARTS de la TABLE'!Impression_des_titres</vt:lpstr>
      <vt:lpstr>'ESSUYAGE-HYGIENE'!Impression_des_titres</vt:lpstr>
      <vt:lpstr>PROTECTION!Impression_des_titres</vt:lpstr>
      <vt:lpstr>'ARTS de la TABLE'!Zone_d_impression</vt:lpstr>
      <vt:lpstr>'ESSUYAGE-HYGIENE'!Zone_d_impression</vt:lpstr>
      <vt:lpstr>PROTECTION!Zone_d_impression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BELLATON</dc:creator>
  <cp:lastModifiedBy>Dominique BELLATON</cp:lastModifiedBy>
  <cp:lastPrinted>2025-02-10T07:19:57Z</cp:lastPrinted>
  <dcterms:created xsi:type="dcterms:W3CDTF">2009-03-13T07:00:04Z</dcterms:created>
  <dcterms:modified xsi:type="dcterms:W3CDTF">2025-02-13T07:23:14Z</dcterms:modified>
</cp:coreProperties>
</file>